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F2F0335A-B9CC-4C96-B403-C52985357B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F23" i="1" l="1"/>
  <c r="G23" i="1"/>
  <c r="E23" i="1"/>
  <c r="H18" i="1"/>
  <c r="H19" i="1"/>
  <c r="H20" i="1"/>
  <c r="H21" i="1"/>
  <c r="H22" i="1"/>
  <c r="H17" i="1"/>
  <c r="F15" i="1"/>
  <c r="G15" i="1"/>
  <c r="E15" i="1"/>
  <c r="H11" i="1"/>
  <c r="H12" i="1"/>
  <c r="H13" i="1"/>
  <c r="H14" i="1"/>
  <c r="H10" i="1"/>
  <c r="H23" i="1" l="1"/>
  <c r="H15" i="1"/>
  <c r="C18" i="1" l="1"/>
  <c r="C11" i="1" l="1"/>
  <c r="C22" i="1" l="1"/>
  <c r="A22" i="1"/>
  <c r="C21" i="1"/>
  <c r="A21" i="1"/>
  <c r="C20" i="1"/>
  <c r="A20" i="1"/>
  <c r="C19" i="1"/>
  <c r="A19" i="1"/>
  <c r="A18" i="1"/>
  <c r="C17" i="1"/>
  <c r="A17" i="1"/>
  <c r="C14" i="1"/>
  <c r="A14" i="1"/>
  <c r="C13" i="1"/>
  <c r="A13" i="1"/>
  <c r="C12" i="1"/>
  <c r="A12" i="1"/>
  <c r="A11" i="1"/>
  <c r="C10" i="1"/>
  <c r="A10" i="1"/>
</calcChain>
</file>

<file path=xl/sharedStrings.xml><?xml version="1.0" encoding="utf-8"?>
<sst xmlns="http://schemas.openxmlformats.org/spreadsheetml/2006/main" count="104" uniqueCount="100">
  <si>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</si>
  <si>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</si>
  <si>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</si>
  <si>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</si>
  <si>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</si>
  <si>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</si>
  <si>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</si>
  <si>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</si>
  <si>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</si>
  <si>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</si>
  <si>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</si>
  <si>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</si>
  <si>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</si>
  <si>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</si>
  <si>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</si>
  <si>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</si>
  <si>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</si>
  <si>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</si>
  <si>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</si>
  <si>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</si>
  <si>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</si>
  <si>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</si>
  <si>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</si>
  <si>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</si>
  <si>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</si>
  <si>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</si>
  <si>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</si>
  <si>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</si>
  <si>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</si>
  <si>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</si>
  <si>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</si>
  <si>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</si>
  <si>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</si>
  <si>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</si>
  <si>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</si>
  <si>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</si>
  <si>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</si>
  <si>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</si>
  <si>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</si>
  <si>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</si>
  <si>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</si>
  <si>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</si>
  <si>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</si>
  <si>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</si>
  <si>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</si>
  <si>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</si>
  <si>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</si>
  <si>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</si>
  <si>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</si>
  <si>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</si>
  <si>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</si>
  <si>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</si>
  <si>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</si>
  <si>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</si>
  <si>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</si>
  <si>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</si>
  <si>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</si>
  <si>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</si>
  <si>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</si>
  <si>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</si>
  <si>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</si>
  <si>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</si>
  <si>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</si>
  <si>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</si>
  <si>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</si>
  <si>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</si>
  <si>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</si>
  <si>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</si>
  <si>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</si>
  <si>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</si>
  <si>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</si>
  <si>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</si>
  <si>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</si>
  <si>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</si>
  <si>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</si>
  <si>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</si>
  <si>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</si>
  <si>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</si>
  <si>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</si>
  <si>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</si>
  <si>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</si>
  <si>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</si>
  <si>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</si>
  <si>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</si>
  <si>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</si>
  <si>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</si>
  <si>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</si>
  <si>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</si>
  <si>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 xml:space="preserve">Завтрак </t>
  </si>
  <si>
    <t>Хлеб ржано-пшеничный витаминизированый</t>
  </si>
  <si>
    <t xml:space="preserve">Обед </t>
  </si>
  <si>
    <t>Батон витаминизированный</t>
  </si>
  <si>
    <t>Омлет с маслом</t>
  </si>
  <si>
    <t>Сыр (порциями)</t>
  </si>
  <si>
    <t>Напиток из чая и сока</t>
  </si>
  <si>
    <t>Щи из свежей капусты со сметаной</t>
  </si>
  <si>
    <t>Макароны отварные</t>
  </si>
  <si>
    <t xml:space="preserve">Напиток из яблок </t>
  </si>
  <si>
    <t>Гуляш из свинины м.р.</t>
  </si>
  <si>
    <t xml:space="preserve">МЕНЮ 2 ДЕНЬ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</si>
</sst>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2" fontId="3" fillId="0" borderId="0" xfId="0" applyNumberFormat="1" applyFont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7"/>
  <sheetViews>
    <sheetView tabSelected="1" workbookViewId="0">
      <selection activeCell="B20" sqref="B20"/>
    </sheetView>
  </sheetViews>
  <sheetFormatPr defaultColWidth="9.109375" defaultRowHeight="15.6" x14ac:dyDescent="0.3"/>
  <cols>
    <col min="1" max="1" width="4" style="1" customWidth="1"/>
    <col min="2" max="2" width="30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7.441406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5" t="s">
        <v>99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79" hidden="1" x14ac:dyDescent="0.3"/>
    <row r="3" spans="1:79" x14ac:dyDescent="0.3">
      <c r="C3" s="26"/>
      <c r="D3" s="26"/>
      <c r="E3" s="26"/>
      <c r="F3" s="26"/>
      <c r="G3" s="26"/>
      <c r="H3" s="26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1" t="s">
        <v>72</v>
      </c>
      <c r="B7" s="21" t="s">
        <v>0</v>
      </c>
      <c r="C7" s="21" t="s">
        <v>4</v>
      </c>
      <c r="D7" s="22" t="s">
        <v>87</v>
      </c>
      <c r="E7" s="20" t="s">
        <v>2</v>
      </c>
      <c r="F7" s="20" t="s">
        <v>6</v>
      </c>
      <c r="G7" s="21" t="s">
        <v>5</v>
      </c>
      <c r="H7" s="21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7" t="s">
        <v>71</v>
      </c>
      <c r="W7" s="27"/>
      <c r="X7" s="27"/>
      <c r="Y7" s="27"/>
      <c r="Z7" s="23" t="s">
        <v>73</v>
      </c>
      <c r="AA7" s="23"/>
      <c r="AB7" s="23"/>
      <c r="AC7" s="23"/>
      <c r="AD7" s="23"/>
      <c r="AE7" s="23"/>
      <c r="AF7" s="23"/>
      <c r="AG7" s="23"/>
      <c r="AH7" s="23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1"/>
      <c r="B8" s="21"/>
      <c r="C8" s="21"/>
      <c r="D8" s="22"/>
      <c r="E8" s="18" t="s">
        <v>1</v>
      </c>
      <c r="F8" s="18" t="s">
        <v>1</v>
      </c>
      <c r="G8" s="21"/>
      <c r="H8" s="2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7" t="s">
        <v>19</v>
      </c>
      <c r="W8" s="17" t="s">
        <v>20</v>
      </c>
      <c r="X8" s="17" t="s">
        <v>21</v>
      </c>
      <c r="Y8" s="17" t="s">
        <v>22</v>
      </c>
      <c r="Z8" s="17" t="s">
        <v>74</v>
      </c>
      <c r="AA8" s="17" t="s">
        <v>23</v>
      </c>
      <c r="AB8" s="17" t="s">
        <v>75</v>
      </c>
      <c r="AC8" s="17" t="s">
        <v>76</v>
      </c>
      <c r="AD8" s="17" t="s">
        <v>77</v>
      </c>
      <c r="AE8" s="17" t="s">
        <v>24</v>
      </c>
      <c r="AF8" s="17" t="s">
        <v>25</v>
      </c>
      <c r="AG8" s="17" t="s">
        <v>26</v>
      </c>
      <c r="AH8" s="17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21"/>
    </row>
    <row r="9" spans="1:79" s="4" customFormat="1" ht="13.8" x14ac:dyDescent="0.25">
      <c r="A9" s="11"/>
      <c r="B9" s="15" t="s">
        <v>88</v>
      </c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1"/>
    </row>
    <row r="10" spans="1:79" s="4" customFormat="1" ht="13.8" x14ac:dyDescent="0.25">
      <c r="A10" s="11" t="str">
        <f>"2/6"</f>
        <v>2/6</v>
      </c>
      <c r="B10" s="11" t="s">
        <v>92</v>
      </c>
      <c r="C10" s="12" t="str">
        <f>"200/5"</f>
        <v>200/5</v>
      </c>
      <c r="D10" s="12">
        <v>18.54</v>
      </c>
      <c r="E10" s="12">
        <v>14.5</v>
      </c>
      <c r="F10" s="12">
        <v>13.87</v>
      </c>
      <c r="G10" s="12">
        <v>13.55</v>
      </c>
      <c r="H10" s="11">
        <f>(E10*4)+(F10*9)+(G10*4)</f>
        <v>237.02999999999997</v>
      </c>
      <c r="I10" s="11">
        <v>0.4</v>
      </c>
      <c r="J10" s="11">
        <v>14.24</v>
      </c>
      <c r="K10" s="11">
        <v>0</v>
      </c>
      <c r="L10" s="11">
        <v>3.14</v>
      </c>
      <c r="M10" s="11">
        <v>0</v>
      </c>
      <c r="N10" s="11">
        <v>0</v>
      </c>
      <c r="O10" s="11">
        <v>0</v>
      </c>
      <c r="P10" s="11">
        <v>0</v>
      </c>
      <c r="Q10" s="11">
        <v>0.06</v>
      </c>
      <c r="R10" s="11">
        <v>1.94</v>
      </c>
      <c r="S10" s="11">
        <v>0</v>
      </c>
      <c r="T10" s="11">
        <v>229.09</v>
      </c>
      <c r="U10" s="11">
        <v>117.54</v>
      </c>
      <c r="V10" s="11">
        <v>19.63</v>
      </c>
      <c r="W10" s="11">
        <v>261.01</v>
      </c>
      <c r="X10" s="11">
        <v>2.95</v>
      </c>
      <c r="Y10" s="11">
        <v>197.4</v>
      </c>
      <c r="Z10" s="11">
        <v>110.53</v>
      </c>
      <c r="AA10" s="11">
        <v>511.78</v>
      </c>
      <c r="AB10" s="11">
        <v>1.07</v>
      </c>
      <c r="AC10" s="11">
        <v>7.0000000000000007E-2</v>
      </c>
      <c r="AD10" s="11">
        <v>0.49</v>
      </c>
      <c r="AE10" s="11">
        <v>0.23</v>
      </c>
      <c r="AF10" s="11">
        <v>5.94</v>
      </c>
      <c r="AG10" s="11">
        <v>0.11</v>
      </c>
      <c r="AH10" s="11">
        <v>0.11</v>
      </c>
      <c r="AI10" s="11">
        <v>0</v>
      </c>
      <c r="AJ10" s="11">
        <v>0</v>
      </c>
      <c r="AK10" s="11">
        <v>0</v>
      </c>
      <c r="AL10" s="11">
        <v>5.99</v>
      </c>
      <c r="AM10" s="11">
        <v>4.34</v>
      </c>
      <c r="AN10" s="11">
        <v>1.32</v>
      </c>
      <c r="AO10" s="11">
        <v>4.08</v>
      </c>
      <c r="AP10" s="11">
        <v>2.2999999999999998</v>
      </c>
      <c r="AQ10" s="11">
        <v>3.75</v>
      </c>
      <c r="AR10" s="11">
        <v>4.6100000000000003</v>
      </c>
      <c r="AS10" s="11">
        <v>3.75</v>
      </c>
      <c r="AT10" s="11">
        <v>11.25</v>
      </c>
      <c r="AU10" s="11">
        <v>2.37</v>
      </c>
      <c r="AV10" s="11">
        <v>2.9</v>
      </c>
      <c r="AW10" s="11">
        <v>21.32</v>
      </c>
      <c r="AX10" s="11">
        <v>0</v>
      </c>
      <c r="AY10" s="11">
        <v>3.95</v>
      </c>
      <c r="AZ10" s="11">
        <v>4.41</v>
      </c>
      <c r="BA10" s="11">
        <v>2.9</v>
      </c>
      <c r="BB10" s="11">
        <v>1.18</v>
      </c>
      <c r="BC10" s="11">
        <v>0.23</v>
      </c>
      <c r="BD10" s="11">
        <v>0.05</v>
      </c>
      <c r="BE10" s="11">
        <v>0.04</v>
      </c>
      <c r="BF10" s="11">
        <v>0.12</v>
      </c>
      <c r="BG10" s="11">
        <v>0.15</v>
      </c>
      <c r="BH10" s="11">
        <v>0.48</v>
      </c>
      <c r="BI10" s="11">
        <v>0</v>
      </c>
      <c r="BJ10" s="11">
        <v>1.52</v>
      </c>
      <c r="BK10" s="11">
        <v>0</v>
      </c>
      <c r="BL10" s="11">
        <v>0.46</v>
      </c>
      <c r="BM10" s="11">
        <v>0</v>
      </c>
      <c r="BN10" s="11">
        <v>0</v>
      </c>
      <c r="BO10" s="11">
        <v>0</v>
      </c>
      <c r="BP10" s="11">
        <v>0</v>
      </c>
      <c r="BQ10" s="11">
        <v>0.18</v>
      </c>
      <c r="BR10" s="11">
        <v>1.4</v>
      </c>
      <c r="BS10" s="11">
        <v>0</v>
      </c>
      <c r="BT10" s="11">
        <v>0</v>
      </c>
      <c r="BU10" s="11">
        <v>0.06</v>
      </c>
      <c r="BV10" s="11">
        <v>0</v>
      </c>
      <c r="BW10" s="11">
        <v>0</v>
      </c>
      <c r="BX10" s="11">
        <v>0</v>
      </c>
      <c r="BY10" s="11">
        <v>0</v>
      </c>
      <c r="BZ10" s="11">
        <v>90.53</v>
      </c>
    </row>
    <row r="11" spans="1:79" s="4" customFormat="1" ht="13.8" x14ac:dyDescent="0.25">
      <c r="A11" s="11" t="str">
        <f>"5/13"</f>
        <v>5/13</v>
      </c>
      <c r="B11" s="11" t="s">
        <v>93</v>
      </c>
      <c r="C11" s="12" t="str">
        <f>"30"</f>
        <v>30</v>
      </c>
      <c r="D11" s="12">
        <v>5.26</v>
      </c>
      <c r="E11" s="12">
        <v>3.95</v>
      </c>
      <c r="F11" s="12">
        <v>3.99</v>
      </c>
      <c r="G11" s="12">
        <v>0</v>
      </c>
      <c r="H11" s="11">
        <f t="shared" ref="H11:H14" si="0">(E11*4)+(F11*9)+(G11*4)</f>
        <v>51.710000000000008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0.4</v>
      </c>
      <c r="R11" s="11">
        <v>0.86</v>
      </c>
      <c r="S11" s="11">
        <v>220</v>
      </c>
      <c r="T11" s="11">
        <v>20</v>
      </c>
      <c r="U11" s="11">
        <v>200</v>
      </c>
      <c r="V11" s="11">
        <v>11</v>
      </c>
      <c r="W11" s="11">
        <v>120</v>
      </c>
      <c r="X11" s="11">
        <v>0.14000000000000001</v>
      </c>
      <c r="Y11" s="11">
        <v>42</v>
      </c>
      <c r="Z11" s="11">
        <v>34</v>
      </c>
      <c r="AA11" s="11">
        <v>47.6</v>
      </c>
      <c r="AB11" s="11">
        <v>0.08</v>
      </c>
      <c r="AC11" s="11">
        <v>0.01</v>
      </c>
      <c r="AD11" s="11">
        <v>0.08</v>
      </c>
      <c r="AE11" s="11">
        <v>0.04</v>
      </c>
      <c r="AF11" s="11">
        <v>1.36</v>
      </c>
      <c r="AG11" s="11">
        <v>0.14000000000000001</v>
      </c>
      <c r="AH11" s="11">
        <v>0.14000000000000001</v>
      </c>
      <c r="AI11" s="11">
        <v>0</v>
      </c>
      <c r="AJ11" s="11">
        <v>0</v>
      </c>
      <c r="AK11" s="11">
        <v>0</v>
      </c>
      <c r="AL11" s="11">
        <v>473.3</v>
      </c>
      <c r="AM11" s="11">
        <v>148.24</v>
      </c>
      <c r="AN11" s="11">
        <v>90.15</v>
      </c>
      <c r="AO11" s="11">
        <v>183.38</v>
      </c>
      <c r="AP11" s="11">
        <v>60.55</v>
      </c>
      <c r="AQ11" s="11">
        <v>293.54000000000002</v>
      </c>
      <c r="AR11" s="11">
        <v>194.32</v>
      </c>
      <c r="AS11" s="11">
        <v>233.97</v>
      </c>
      <c r="AT11" s="11">
        <v>201.77</v>
      </c>
      <c r="AU11" s="11">
        <v>118.24</v>
      </c>
      <c r="AV11" s="11">
        <v>205.13</v>
      </c>
      <c r="AW11" s="11">
        <v>1799.79</v>
      </c>
      <c r="AX11" s="11">
        <v>1.92</v>
      </c>
      <c r="AY11" s="11">
        <v>567.16999999999996</v>
      </c>
      <c r="AZ11" s="11">
        <v>294.27</v>
      </c>
      <c r="BA11" s="11">
        <v>147.97</v>
      </c>
      <c r="BB11" s="11">
        <v>116.82</v>
      </c>
      <c r="BC11" s="11">
        <v>0.15</v>
      </c>
      <c r="BD11" s="11">
        <v>7.0000000000000007E-2</v>
      </c>
      <c r="BE11" s="11">
        <v>0.04</v>
      </c>
      <c r="BF11" s="11">
        <v>0.09</v>
      </c>
      <c r="BG11" s="11">
        <v>0.1</v>
      </c>
      <c r="BH11" s="11">
        <v>0.47</v>
      </c>
      <c r="BI11" s="11">
        <v>0</v>
      </c>
      <c r="BJ11" s="11">
        <v>1.32</v>
      </c>
      <c r="BK11" s="11">
        <v>0</v>
      </c>
      <c r="BL11" s="11">
        <v>0.4</v>
      </c>
      <c r="BM11" s="11">
        <v>0</v>
      </c>
      <c r="BN11" s="11">
        <v>0</v>
      </c>
      <c r="BO11" s="11">
        <v>0</v>
      </c>
      <c r="BP11" s="11">
        <v>0.09</v>
      </c>
      <c r="BQ11" s="11">
        <v>0.14000000000000001</v>
      </c>
      <c r="BR11" s="11">
        <v>1.03</v>
      </c>
      <c r="BS11" s="11">
        <v>0</v>
      </c>
      <c r="BT11" s="11">
        <v>0</v>
      </c>
      <c r="BU11" s="11">
        <v>0.31</v>
      </c>
      <c r="BV11" s="11">
        <v>0.01</v>
      </c>
      <c r="BW11" s="11">
        <v>0.01</v>
      </c>
      <c r="BX11" s="11">
        <v>0</v>
      </c>
      <c r="BY11" s="11">
        <v>0</v>
      </c>
      <c r="BZ11" s="11">
        <v>9.4600000000000009</v>
      </c>
    </row>
    <row r="12" spans="1:79" s="4" customFormat="1" ht="13.8" x14ac:dyDescent="0.25">
      <c r="A12" s="11" t="str">
        <f>""</f>
        <v/>
      </c>
      <c r="B12" s="11" t="s">
        <v>94</v>
      </c>
      <c r="C12" s="12" t="str">
        <f>"200"</f>
        <v>200</v>
      </c>
      <c r="D12" s="12">
        <v>4.01</v>
      </c>
      <c r="E12" s="12">
        <v>0.35</v>
      </c>
      <c r="F12" s="12">
        <v>0.08</v>
      </c>
      <c r="G12" s="12">
        <v>15.69</v>
      </c>
      <c r="H12" s="11">
        <f t="shared" si="0"/>
        <v>64.88</v>
      </c>
      <c r="I12" s="11">
        <v>0</v>
      </c>
      <c r="J12" s="11">
        <v>2.3199999999999998</v>
      </c>
      <c r="K12" s="11">
        <v>0</v>
      </c>
      <c r="L12" s="11">
        <v>3.57</v>
      </c>
      <c r="M12" s="11">
        <v>0.6</v>
      </c>
      <c r="N12" s="11">
        <v>2.57</v>
      </c>
      <c r="O12" s="11">
        <v>0</v>
      </c>
      <c r="P12" s="11">
        <v>0</v>
      </c>
      <c r="Q12" s="11">
        <v>0.39</v>
      </c>
      <c r="R12" s="11">
        <v>1.06</v>
      </c>
      <c r="S12" s="11">
        <v>0</v>
      </c>
      <c r="T12" s="11">
        <v>209.02</v>
      </c>
      <c r="U12" s="11">
        <v>93.49</v>
      </c>
      <c r="V12" s="11">
        <v>39.32</v>
      </c>
      <c r="W12" s="11">
        <v>108.23</v>
      </c>
      <c r="X12" s="11">
        <v>1.6</v>
      </c>
      <c r="Y12" s="11">
        <v>9.6</v>
      </c>
      <c r="Z12" s="11">
        <v>7.68</v>
      </c>
      <c r="AA12" s="11">
        <v>17.84</v>
      </c>
      <c r="AB12" s="11">
        <v>0.02</v>
      </c>
      <c r="AC12" s="11">
        <v>0.03</v>
      </c>
      <c r="AD12" s="11">
        <v>0.11</v>
      </c>
      <c r="AE12" s="11">
        <v>0.18</v>
      </c>
      <c r="AF12" s="11">
        <v>1.18</v>
      </c>
      <c r="AG12" s="11">
        <v>0.42</v>
      </c>
      <c r="AH12" s="11">
        <v>1.1200000000000001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210.33</v>
      </c>
    </row>
    <row r="13" spans="1:79" s="4" customFormat="1" ht="13.8" x14ac:dyDescent="0.25">
      <c r="A13" s="11" t="str">
        <f>"-"</f>
        <v>-</v>
      </c>
      <c r="B13" s="11" t="s">
        <v>91</v>
      </c>
      <c r="C13" s="12" t="str">
        <f>"30"</f>
        <v>30</v>
      </c>
      <c r="D13" s="12">
        <v>2.31</v>
      </c>
      <c r="E13" s="12">
        <v>3.08</v>
      </c>
      <c r="F13" s="12">
        <v>1.2</v>
      </c>
      <c r="G13" s="12">
        <v>20.04</v>
      </c>
      <c r="H13" s="11">
        <f t="shared" si="0"/>
        <v>103.28</v>
      </c>
      <c r="I13" s="11">
        <v>0</v>
      </c>
      <c r="J13" s="11">
        <v>0.15</v>
      </c>
      <c r="K13" s="11">
        <v>0</v>
      </c>
      <c r="L13" s="11">
        <v>0.99</v>
      </c>
      <c r="M13" s="11">
        <v>14.04</v>
      </c>
      <c r="N13" s="11">
        <v>0.96</v>
      </c>
      <c r="O13" s="11">
        <v>0</v>
      </c>
      <c r="P13" s="11">
        <v>0</v>
      </c>
      <c r="Q13" s="11">
        <v>0.09</v>
      </c>
      <c r="R13" s="11">
        <v>0.48</v>
      </c>
      <c r="S13" s="11">
        <v>0</v>
      </c>
      <c r="T13" s="11">
        <v>39.299999999999997</v>
      </c>
      <c r="U13" s="11">
        <v>6.6</v>
      </c>
      <c r="V13" s="11">
        <v>9.9</v>
      </c>
      <c r="W13" s="11">
        <v>25.5</v>
      </c>
      <c r="X13" s="11">
        <v>0.6</v>
      </c>
      <c r="Y13" s="11">
        <v>0</v>
      </c>
      <c r="Z13" s="11">
        <v>0</v>
      </c>
      <c r="AA13" s="11">
        <v>0</v>
      </c>
      <c r="AB13" s="11">
        <v>0.51</v>
      </c>
      <c r="AC13" s="11">
        <v>0.05</v>
      </c>
      <c r="AD13" s="11">
        <v>0.02</v>
      </c>
      <c r="AE13" s="11">
        <v>0.48</v>
      </c>
      <c r="AF13" s="11">
        <v>0.9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1">
        <v>15.64</v>
      </c>
    </row>
    <row r="14" spans="1:79" s="4" customFormat="1" ht="13.8" x14ac:dyDescent="0.25">
      <c r="A14" s="11" t="str">
        <f>""</f>
        <v/>
      </c>
      <c r="B14" s="11" t="s">
        <v>89</v>
      </c>
      <c r="C14" s="12" t="str">
        <f>"20"</f>
        <v>20</v>
      </c>
      <c r="D14" s="12">
        <v>1.1299999999999999</v>
      </c>
      <c r="E14" s="12">
        <v>0.85</v>
      </c>
      <c r="F14" s="12">
        <v>0.51</v>
      </c>
      <c r="G14" s="12">
        <v>5.28</v>
      </c>
      <c r="H14" s="11">
        <f t="shared" si="0"/>
        <v>29.11</v>
      </c>
      <c r="I14" s="11">
        <v>0.74</v>
      </c>
      <c r="J14" s="11">
        <v>0.21</v>
      </c>
      <c r="K14" s="11">
        <v>0</v>
      </c>
      <c r="L14" s="11">
        <v>0.9</v>
      </c>
      <c r="M14" s="11">
        <v>13.47</v>
      </c>
      <c r="N14" s="11">
        <v>0.69</v>
      </c>
      <c r="O14" s="11">
        <v>0</v>
      </c>
      <c r="P14" s="11">
        <v>0</v>
      </c>
      <c r="Q14" s="11">
        <v>0</v>
      </c>
      <c r="R14" s="11">
        <v>0.6</v>
      </c>
      <c r="S14" s="11">
        <v>0</v>
      </c>
      <c r="T14" s="11">
        <v>28.09</v>
      </c>
      <c r="U14" s="11">
        <v>5.48</v>
      </c>
      <c r="V14" s="11">
        <v>3.52</v>
      </c>
      <c r="W14" s="11">
        <v>20.3</v>
      </c>
      <c r="X14" s="11">
        <v>0.88</v>
      </c>
      <c r="Y14" s="11">
        <v>1</v>
      </c>
      <c r="Z14" s="11">
        <v>0.32</v>
      </c>
      <c r="AA14" s="11">
        <v>1.73</v>
      </c>
      <c r="AB14" s="11">
        <v>0.84</v>
      </c>
      <c r="AC14" s="11">
        <v>0.11</v>
      </c>
      <c r="AD14" s="11">
        <v>7.0000000000000007E-2</v>
      </c>
      <c r="AE14" s="11">
        <v>0.28000000000000003</v>
      </c>
      <c r="AF14" s="11">
        <v>0.78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1">
        <v>18.8</v>
      </c>
    </row>
    <row r="15" spans="1:79" s="4" customFormat="1" ht="13.8" x14ac:dyDescent="0.25">
      <c r="A15" s="13"/>
      <c r="B15" s="13" t="s">
        <v>85</v>
      </c>
      <c r="C15" s="14"/>
      <c r="D15" s="14">
        <v>31.25</v>
      </c>
      <c r="E15" s="14">
        <f>SUM(E10:E14)</f>
        <v>22.730000000000004</v>
      </c>
      <c r="F15" s="14">
        <f t="shared" ref="F15:H15" si="1">SUM(F10:F14)</f>
        <v>19.649999999999999</v>
      </c>
      <c r="G15" s="14">
        <f t="shared" si="1"/>
        <v>54.56</v>
      </c>
      <c r="H15" s="14">
        <f t="shared" si="1"/>
        <v>486.01</v>
      </c>
      <c r="I15" s="13">
        <v>1.1399999999999999</v>
      </c>
      <c r="J15" s="13">
        <v>16.91</v>
      </c>
      <c r="K15" s="13">
        <v>0</v>
      </c>
      <c r="L15" s="13">
        <v>8.14</v>
      </c>
      <c r="M15" s="13">
        <v>21.23</v>
      </c>
      <c r="N15" s="13">
        <v>3.87</v>
      </c>
      <c r="O15" s="13">
        <v>0</v>
      </c>
      <c r="P15" s="13">
        <v>0</v>
      </c>
      <c r="Q15" s="13">
        <v>0.94</v>
      </c>
      <c r="R15" s="13">
        <v>4.6100000000000003</v>
      </c>
      <c r="S15" s="13">
        <v>220</v>
      </c>
      <c r="T15" s="13">
        <v>511.62</v>
      </c>
      <c r="U15" s="13">
        <v>420.4</v>
      </c>
      <c r="V15" s="13">
        <v>81.66</v>
      </c>
      <c r="W15" s="13">
        <v>525.13</v>
      </c>
      <c r="X15" s="13">
        <v>5.74</v>
      </c>
      <c r="Y15" s="13">
        <v>249.74</v>
      </c>
      <c r="Z15" s="13">
        <v>152.38999999999999</v>
      </c>
      <c r="AA15" s="13">
        <v>578.95000000000005</v>
      </c>
      <c r="AB15" s="13">
        <v>2.52</v>
      </c>
      <c r="AC15" s="13">
        <v>0.22</v>
      </c>
      <c r="AD15" s="13">
        <v>0.73</v>
      </c>
      <c r="AE15" s="13">
        <v>1.08</v>
      </c>
      <c r="AF15" s="13">
        <v>10.17</v>
      </c>
      <c r="AG15" s="13">
        <v>0.67</v>
      </c>
      <c r="AH15" s="13">
        <v>14.37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9" s="4" customFormat="1" ht="13.8" x14ac:dyDescent="0.25">
      <c r="A16" s="11"/>
      <c r="B16" s="15" t="s">
        <v>90</v>
      </c>
      <c r="C16" s="12"/>
      <c r="D16" s="12"/>
      <c r="E16" s="12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>
        <v>0</v>
      </c>
      <c r="AJ16" s="11">
        <v>0</v>
      </c>
      <c r="AK16" s="11">
        <v>0</v>
      </c>
      <c r="AL16" s="11">
        <v>853.67</v>
      </c>
      <c r="AM16" s="11">
        <v>309.3</v>
      </c>
      <c r="AN16" s="11">
        <v>168.69</v>
      </c>
      <c r="AO16" s="11">
        <v>346.7</v>
      </c>
      <c r="AP16" s="11">
        <v>125.13</v>
      </c>
      <c r="AQ16" s="11">
        <v>590.46</v>
      </c>
      <c r="AR16" s="11">
        <v>407.51</v>
      </c>
      <c r="AS16" s="11">
        <v>479.4</v>
      </c>
      <c r="AT16" s="11">
        <v>501.97</v>
      </c>
      <c r="AU16" s="11">
        <v>224.49</v>
      </c>
      <c r="AV16" s="11">
        <v>428.07</v>
      </c>
      <c r="AW16" s="11">
        <v>3235.89</v>
      </c>
      <c r="AX16" s="11">
        <v>95.88</v>
      </c>
      <c r="AY16" s="11">
        <v>1043.21</v>
      </c>
      <c r="AZ16" s="11">
        <v>528.88</v>
      </c>
      <c r="BA16" s="11">
        <v>298.38</v>
      </c>
      <c r="BB16" s="11">
        <v>229.86</v>
      </c>
      <c r="BC16" s="11">
        <v>0.38</v>
      </c>
      <c r="BD16" s="11">
        <v>0.12</v>
      </c>
      <c r="BE16" s="11">
        <v>0.08</v>
      </c>
      <c r="BF16" s="11">
        <v>0.2</v>
      </c>
      <c r="BG16" s="11">
        <v>0.25</v>
      </c>
      <c r="BH16" s="11">
        <v>0.95</v>
      </c>
      <c r="BI16" s="11">
        <v>0.06</v>
      </c>
      <c r="BJ16" s="11">
        <v>2.93</v>
      </c>
      <c r="BK16" s="11">
        <v>0.03</v>
      </c>
      <c r="BL16" s="11">
        <v>0.87</v>
      </c>
      <c r="BM16" s="11">
        <v>0.01</v>
      </c>
      <c r="BN16" s="11">
        <v>0</v>
      </c>
      <c r="BO16" s="11">
        <v>0</v>
      </c>
      <c r="BP16" s="11">
        <v>0.09</v>
      </c>
      <c r="BQ16" s="11">
        <v>0.32</v>
      </c>
      <c r="BR16" s="11">
        <v>2.5</v>
      </c>
      <c r="BS16" s="11">
        <v>0</v>
      </c>
      <c r="BT16" s="11">
        <v>0</v>
      </c>
      <c r="BU16" s="11">
        <v>0.67</v>
      </c>
      <c r="BV16" s="11">
        <v>0.05</v>
      </c>
      <c r="BW16" s="11">
        <v>0.01</v>
      </c>
      <c r="BX16" s="11">
        <v>0</v>
      </c>
      <c r="BY16" s="11">
        <v>0</v>
      </c>
      <c r="BZ16" s="11">
        <v>344.76</v>
      </c>
    </row>
    <row r="17" spans="1:78" s="4" customFormat="1" ht="13.8" x14ac:dyDescent="0.25">
      <c r="A17" s="11" t="str">
        <f>"29/2"</f>
        <v>29/2</v>
      </c>
      <c r="B17" s="11" t="s">
        <v>95</v>
      </c>
      <c r="C17" s="12" t="str">
        <f>"250/10"</f>
        <v>250/10</v>
      </c>
      <c r="D17" s="12">
        <v>4.04</v>
      </c>
      <c r="E17" s="12">
        <v>3.12</v>
      </c>
      <c r="F17" s="12">
        <v>7.6</v>
      </c>
      <c r="G17" s="12">
        <v>12.94</v>
      </c>
      <c r="H17" s="11">
        <f>(E17*4)+(F17*9)+(G17*4)</f>
        <v>132.63999999999999</v>
      </c>
      <c r="I17" s="11">
        <v>0.42</v>
      </c>
      <c r="J17" s="11">
        <v>3.56</v>
      </c>
      <c r="K17" s="11">
        <v>0</v>
      </c>
      <c r="L17" s="11">
        <v>5.3</v>
      </c>
      <c r="M17" s="11">
        <v>13.09</v>
      </c>
      <c r="N17" s="11">
        <v>2</v>
      </c>
      <c r="O17" s="11">
        <v>0</v>
      </c>
      <c r="P17" s="11">
        <v>0</v>
      </c>
      <c r="Q17" s="11">
        <v>0.25</v>
      </c>
      <c r="R17" s="11">
        <v>1.37</v>
      </c>
      <c r="S17" s="11">
        <v>26.93</v>
      </c>
      <c r="T17" s="11">
        <v>327.60000000000002</v>
      </c>
      <c r="U17" s="11">
        <v>65.959999999999994</v>
      </c>
      <c r="V17" s="11">
        <v>22.65</v>
      </c>
      <c r="W17" s="11">
        <v>70.97</v>
      </c>
      <c r="X17" s="11">
        <v>0.67</v>
      </c>
      <c r="Y17" s="11">
        <v>22.26</v>
      </c>
      <c r="Z17" s="11">
        <v>1539.52</v>
      </c>
      <c r="AA17" s="11">
        <v>357.75</v>
      </c>
      <c r="AB17" s="11">
        <v>0.3</v>
      </c>
      <c r="AC17" s="11">
        <v>0.06</v>
      </c>
      <c r="AD17" s="11">
        <v>0.09</v>
      </c>
      <c r="AE17" s="11">
        <v>0.7</v>
      </c>
      <c r="AF17" s="11">
        <v>1.5</v>
      </c>
      <c r="AG17" s="11">
        <v>9.09</v>
      </c>
      <c r="AH17" s="11">
        <v>9.31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</row>
    <row r="18" spans="1:78" s="4" customFormat="1" ht="13.8" x14ac:dyDescent="0.25">
      <c r="A18" s="11" t="str">
        <f>"23/8"</f>
        <v>23/8</v>
      </c>
      <c r="B18" s="11" t="s">
        <v>98</v>
      </c>
      <c r="C18" s="12" t="str">
        <f>"70/50"</f>
        <v>70/50</v>
      </c>
      <c r="D18" s="12">
        <v>18.46</v>
      </c>
      <c r="E18" s="12">
        <v>11.28</v>
      </c>
      <c r="F18" s="12">
        <v>11.22</v>
      </c>
      <c r="G18" s="12">
        <v>8.08</v>
      </c>
      <c r="H18" s="11">
        <f t="shared" ref="H18:H22" si="2">(E18*4)+(F18*9)+(G18*4)</f>
        <v>178.42</v>
      </c>
      <c r="I18" s="11">
        <v>7.0000000000000007E-2</v>
      </c>
      <c r="J18" s="11">
        <v>0</v>
      </c>
      <c r="K18" s="11">
        <v>0</v>
      </c>
      <c r="L18" s="11">
        <v>4.26</v>
      </c>
      <c r="M18" s="11">
        <v>7.93</v>
      </c>
      <c r="N18" s="11">
        <v>1.53</v>
      </c>
      <c r="O18" s="11">
        <v>0</v>
      </c>
      <c r="P18" s="11">
        <v>0</v>
      </c>
      <c r="Q18" s="11">
        <v>0.16</v>
      </c>
      <c r="R18" s="11">
        <v>1.76</v>
      </c>
      <c r="S18" s="11">
        <v>163.46</v>
      </c>
      <c r="T18" s="11">
        <v>372.52</v>
      </c>
      <c r="U18" s="11">
        <v>49.58</v>
      </c>
      <c r="V18" s="11">
        <v>27.71</v>
      </c>
      <c r="W18" s="11">
        <v>200.65</v>
      </c>
      <c r="X18" s="11">
        <v>2.62</v>
      </c>
      <c r="Y18" s="11">
        <v>10.92</v>
      </c>
      <c r="Z18" s="11">
        <v>9.8800000000000008</v>
      </c>
      <c r="AA18" s="11">
        <v>20.350000000000001</v>
      </c>
      <c r="AB18" s="11">
        <v>0.67</v>
      </c>
      <c r="AC18" s="11">
        <v>0.08</v>
      </c>
      <c r="AD18" s="11">
        <v>0.15</v>
      </c>
      <c r="AE18" s="11">
        <v>3.64</v>
      </c>
      <c r="AF18" s="11">
        <v>8.27</v>
      </c>
      <c r="AG18" s="11">
        <v>1.76</v>
      </c>
      <c r="AH18" s="11">
        <v>8.6199999999999992</v>
      </c>
      <c r="AI18" s="11">
        <v>0</v>
      </c>
      <c r="AJ18" s="11">
        <v>0</v>
      </c>
      <c r="AK18" s="11">
        <v>0</v>
      </c>
      <c r="AL18" s="11">
        <v>27.34</v>
      </c>
      <c r="AM18" s="11">
        <v>27.15</v>
      </c>
      <c r="AN18" s="11">
        <v>5.39</v>
      </c>
      <c r="AO18" s="11">
        <v>20.63</v>
      </c>
      <c r="AP18" s="11">
        <v>5.34</v>
      </c>
      <c r="AQ18" s="11">
        <v>17.3</v>
      </c>
      <c r="AR18" s="11">
        <v>22.05</v>
      </c>
      <c r="AS18" s="11">
        <v>28.87</v>
      </c>
      <c r="AT18" s="11">
        <v>77.47</v>
      </c>
      <c r="AU18" s="11">
        <v>10.69</v>
      </c>
      <c r="AV18" s="11">
        <v>20.190000000000001</v>
      </c>
      <c r="AW18" s="11">
        <v>263.24</v>
      </c>
      <c r="AX18" s="11">
        <v>0</v>
      </c>
      <c r="AY18" s="11">
        <v>14.95</v>
      </c>
      <c r="AZ18" s="11">
        <v>22.1</v>
      </c>
      <c r="BA18" s="11">
        <v>19.059999999999999</v>
      </c>
      <c r="BB18" s="11">
        <v>5.05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0.61</v>
      </c>
      <c r="BK18" s="11">
        <v>0</v>
      </c>
      <c r="BL18" s="11">
        <v>0.4</v>
      </c>
      <c r="BM18" s="11">
        <v>0.03</v>
      </c>
      <c r="BN18" s="11">
        <v>7.0000000000000007E-2</v>
      </c>
      <c r="BO18" s="11">
        <v>0</v>
      </c>
      <c r="BP18" s="11">
        <v>0</v>
      </c>
      <c r="BQ18" s="11">
        <v>0</v>
      </c>
      <c r="BR18" s="11">
        <v>2.3199999999999998</v>
      </c>
      <c r="BS18" s="11">
        <v>0</v>
      </c>
      <c r="BT18" s="11">
        <v>0</v>
      </c>
      <c r="BU18" s="11">
        <v>5.78</v>
      </c>
      <c r="BV18" s="11">
        <v>0</v>
      </c>
      <c r="BW18" s="11">
        <v>0</v>
      </c>
      <c r="BX18" s="11">
        <v>0</v>
      </c>
      <c r="BY18" s="11">
        <v>0</v>
      </c>
      <c r="BZ18" s="11">
        <v>83.86</v>
      </c>
    </row>
    <row r="19" spans="1:78" s="4" customFormat="1" ht="13.8" x14ac:dyDescent="0.25">
      <c r="A19" s="11" t="str">
        <f>"57/3"</f>
        <v>57/3</v>
      </c>
      <c r="B19" s="11" t="s">
        <v>96</v>
      </c>
      <c r="C19" s="12" t="str">
        <f>"180"</f>
        <v>180</v>
      </c>
      <c r="D19" s="12">
        <v>6.37</v>
      </c>
      <c r="E19" s="12">
        <v>3.06</v>
      </c>
      <c r="F19" s="12">
        <v>4.28</v>
      </c>
      <c r="G19" s="12">
        <v>20.04</v>
      </c>
      <c r="H19" s="11">
        <f t="shared" si="2"/>
        <v>130.92000000000002</v>
      </c>
      <c r="I19" s="11">
        <v>0.13</v>
      </c>
      <c r="J19" s="11">
        <v>0</v>
      </c>
      <c r="K19" s="11">
        <v>0</v>
      </c>
      <c r="L19" s="11">
        <v>1.18</v>
      </c>
      <c r="M19" s="11">
        <v>37.700000000000003</v>
      </c>
      <c r="N19" s="11">
        <v>2.06</v>
      </c>
      <c r="O19" s="11">
        <v>0</v>
      </c>
      <c r="P19" s="11">
        <v>0</v>
      </c>
      <c r="Q19" s="11">
        <v>0</v>
      </c>
      <c r="R19" s="11">
        <v>1.59</v>
      </c>
      <c r="S19" s="11">
        <v>467.26</v>
      </c>
      <c r="T19" s="11">
        <v>67.92</v>
      </c>
      <c r="U19" s="11">
        <v>15.39</v>
      </c>
      <c r="V19" s="11">
        <v>8.75</v>
      </c>
      <c r="W19" s="11">
        <v>48.67</v>
      </c>
      <c r="X19" s="11">
        <v>0.89</v>
      </c>
      <c r="Y19" s="11">
        <v>14.4</v>
      </c>
      <c r="Z19" s="11">
        <v>14.4</v>
      </c>
      <c r="AA19" s="11">
        <v>27</v>
      </c>
      <c r="AB19" s="11">
        <v>0.98</v>
      </c>
      <c r="AC19" s="11">
        <v>0.08</v>
      </c>
      <c r="AD19" s="11">
        <v>0.03</v>
      </c>
      <c r="AE19" s="11">
        <v>0.59</v>
      </c>
      <c r="AF19" s="11">
        <v>1.79</v>
      </c>
      <c r="AG19" s="11">
        <v>0</v>
      </c>
      <c r="AH19" s="11">
        <v>0.13</v>
      </c>
      <c r="AI19" s="11">
        <v>0</v>
      </c>
      <c r="AJ19" s="11">
        <v>0</v>
      </c>
      <c r="AK19" s="11">
        <v>0</v>
      </c>
      <c r="AL19" s="11">
        <v>124.46</v>
      </c>
      <c r="AM19" s="11">
        <v>91.93</v>
      </c>
      <c r="AN19" s="11">
        <v>27.64</v>
      </c>
      <c r="AO19" s="11">
        <v>68.81</v>
      </c>
      <c r="AP19" s="11">
        <v>32.24</v>
      </c>
      <c r="AQ19" s="11">
        <v>94.33</v>
      </c>
      <c r="AR19" s="11">
        <v>106.5</v>
      </c>
      <c r="AS19" s="11">
        <v>183.87</v>
      </c>
      <c r="AT19" s="11">
        <v>156.51</v>
      </c>
      <c r="AU19" s="11">
        <v>36.57</v>
      </c>
      <c r="AV19" s="11">
        <v>86.62</v>
      </c>
      <c r="AW19" s="11">
        <v>516.67999999999995</v>
      </c>
      <c r="AX19" s="11">
        <v>0</v>
      </c>
      <c r="AY19" s="11">
        <v>113.74</v>
      </c>
      <c r="AZ19" s="11">
        <v>85.12</v>
      </c>
      <c r="BA19" s="11">
        <v>66.08</v>
      </c>
      <c r="BB19" s="11">
        <v>35.53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0.38</v>
      </c>
      <c r="BK19" s="11">
        <v>0</v>
      </c>
      <c r="BL19" s="11">
        <v>0.19</v>
      </c>
      <c r="BM19" s="11">
        <v>0.01</v>
      </c>
      <c r="BN19" s="11">
        <v>0.03</v>
      </c>
      <c r="BO19" s="11">
        <v>0</v>
      </c>
      <c r="BP19" s="11">
        <v>0</v>
      </c>
      <c r="BQ19" s="11">
        <v>0</v>
      </c>
      <c r="BR19" s="11">
        <v>1.26</v>
      </c>
      <c r="BS19" s="11">
        <v>0</v>
      </c>
      <c r="BT19" s="11">
        <v>0</v>
      </c>
      <c r="BU19" s="11">
        <v>3.16</v>
      </c>
      <c r="BV19" s="11">
        <v>0.01</v>
      </c>
      <c r="BW19" s="11">
        <v>0</v>
      </c>
      <c r="BX19" s="11">
        <v>0</v>
      </c>
      <c r="BY19" s="11">
        <v>0</v>
      </c>
      <c r="BZ19" s="11">
        <v>282.64</v>
      </c>
    </row>
    <row r="20" spans="1:78" s="4" customFormat="1" ht="13.8" x14ac:dyDescent="0.25">
      <c r="A20" s="11" t="str">
        <f>"3/10"</f>
        <v>3/10</v>
      </c>
      <c r="B20" s="11" t="s">
        <v>97</v>
      </c>
      <c r="C20" s="12" t="str">
        <f>"200"</f>
        <v>200</v>
      </c>
      <c r="D20" s="12">
        <v>0.18</v>
      </c>
      <c r="E20" s="12">
        <v>0.35</v>
      </c>
      <c r="F20" s="12">
        <v>0.08</v>
      </c>
      <c r="G20" s="12">
        <v>14.69</v>
      </c>
      <c r="H20" s="11">
        <f t="shared" si="2"/>
        <v>60.879999999999995</v>
      </c>
      <c r="I20" s="11">
        <v>0</v>
      </c>
      <c r="J20" s="11">
        <v>0.02</v>
      </c>
      <c r="K20" s="11">
        <v>0</v>
      </c>
      <c r="L20" s="11">
        <v>26.49</v>
      </c>
      <c r="M20" s="11">
        <v>0.16</v>
      </c>
      <c r="N20" s="11">
        <v>1.02</v>
      </c>
      <c r="O20" s="11">
        <v>0</v>
      </c>
      <c r="P20" s="11">
        <v>0</v>
      </c>
      <c r="Q20" s="11">
        <v>0.78</v>
      </c>
      <c r="R20" s="11">
        <v>0.18</v>
      </c>
      <c r="S20" s="11">
        <v>1.33</v>
      </c>
      <c r="T20" s="11">
        <v>80.12</v>
      </c>
      <c r="U20" s="11">
        <v>6.72</v>
      </c>
      <c r="V20" s="11">
        <v>4.8</v>
      </c>
      <c r="W20" s="11">
        <v>4.4000000000000004</v>
      </c>
      <c r="X20" s="11">
        <v>0.63</v>
      </c>
      <c r="Y20" s="11">
        <v>0</v>
      </c>
      <c r="Z20" s="11">
        <v>6</v>
      </c>
      <c r="AA20" s="11">
        <v>1</v>
      </c>
      <c r="AB20" s="11">
        <v>0.24</v>
      </c>
      <c r="AC20" s="11">
        <v>0.01</v>
      </c>
      <c r="AD20" s="11">
        <v>0.01</v>
      </c>
      <c r="AE20" s="11">
        <v>0.1</v>
      </c>
      <c r="AF20" s="11">
        <v>0.14000000000000001</v>
      </c>
      <c r="AG20" s="11">
        <v>5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67.12</v>
      </c>
    </row>
    <row r="21" spans="1:78" s="4" customFormat="1" ht="13.8" x14ac:dyDescent="0.25">
      <c r="A21" s="11" t="str">
        <f>"-"</f>
        <v>-</v>
      </c>
      <c r="B21" s="11" t="s">
        <v>91</v>
      </c>
      <c r="C21" s="12" t="str">
        <f>"24"</f>
        <v>24</v>
      </c>
      <c r="D21" s="12">
        <v>3.08</v>
      </c>
      <c r="E21" s="12">
        <v>3.08</v>
      </c>
      <c r="F21" s="12">
        <v>1.2</v>
      </c>
      <c r="G21" s="12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50</v>
      </c>
      <c r="AI21" s="11">
        <v>0</v>
      </c>
      <c r="AJ21" s="11">
        <v>0</v>
      </c>
      <c r="AK21" s="11">
        <v>0</v>
      </c>
      <c r="AL21" s="11">
        <v>78.400000000000006</v>
      </c>
      <c r="AM21" s="11">
        <v>83.4</v>
      </c>
      <c r="AN21" s="11">
        <v>15.89</v>
      </c>
      <c r="AO21" s="11">
        <v>60.12</v>
      </c>
      <c r="AP21" s="11">
        <v>27.3</v>
      </c>
      <c r="AQ21" s="11">
        <v>60.28</v>
      </c>
      <c r="AR21" s="11">
        <v>85.83</v>
      </c>
      <c r="AS21" s="11">
        <v>185.09</v>
      </c>
      <c r="AT21" s="11">
        <v>144.1</v>
      </c>
      <c r="AU21" s="11">
        <v>23.74</v>
      </c>
      <c r="AV21" s="11">
        <v>58.09</v>
      </c>
      <c r="AW21" s="11">
        <v>352.6</v>
      </c>
      <c r="AX21" s="11">
        <v>1.92</v>
      </c>
      <c r="AY21" s="11">
        <v>49.05</v>
      </c>
      <c r="AZ21" s="11">
        <v>47.95</v>
      </c>
      <c r="BA21" s="11">
        <v>42.49</v>
      </c>
      <c r="BB21" s="11">
        <v>20.010000000000002</v>
      </c>
      <c r="BC21" s="11">
        <v>0.18</v>
      </c>
      <c r="BD21" s="11">
        <v>0.08</v>
      </c>
      <c r="BE21" s="11">
        <v>0.05</v>
      </c>
      <c r="BF21" s="11">
        <v>0.1</v>
      </c>
      <c r="BG21" s="11">
        <v>0.12</v>
      </c>
      <c r="BH21" s="11">
        <v>0.55000000000000004</v>
      </c>
      <c r="BI21" s="11">
        <v>0</v>
      </c>
      <c r="BJ21" s="11">
        <v>1.53</v>
      </c>
      <c r="BK21" s="11">
        <v>0</v>
      </c>
      <c r="BL21" s="11">
        <v>0.48</v>
      </c>
      <c r="BM21" s="11">
        <v>0</v>
      </c>
      <c r="BN21" s="11">
        <v>0</v>
      </c>
      <c r="BO21" s="11">
        <v>0</v>
      </c>
      <c r="BP21" s="11">
        <v>0</v>
      </c>
      <c r="BQ21" s="11">
        <v>0.16</v>
      </c>
      <c r="BR21" s="11">
        <v>1.37</v>
      </c>
      <c r="BS21" s="11">
        <v>0</v>
      </c>
      <c r="BT21" s="11">
        <v>0</v>
      </c>
      <c r="BU21" s="11">
        <v>0.16</v>
      </c>
      <c r="BV21" s="11">
        <v>0.01</v>
      </c>
      <c r="BW21" s="11">
        <v>0.01</v>
      </c>
      <c r="BX21" s="11">
        <v>0</v>
      </c>
      <c r="BY21" s="11">
        <v>0</v>
      </c>
      <c r="BZ21" s="11">
        <v>155.43</v>
      </c>
    </row>
    <row r="22" spans="1:78" s="4" customFormat="1" ht="13.8" x14ac:dyDescent="0.25">
      <c r="A22" s="11" t="str">
        <f>""</f>
        <v/>
      </c>
      <c r="B22" s="11" t="s">
        <v>89</v>
      </c>
      <c r="C22" s="12" t="str">
        <f>"30"</f>
        <v>30</v>
      </c>
      <c r="D22" s="12">
        <v>1.1299999999999999</v>
      </c>
      <c r="E22" s="12">
        <v>0.85</v>
      </c>
      <c r="F22" s="12">
        <v>0.51</v>
      </c>
      <c r="G22" s="12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9.4</v>
      </c>
      <c r="AM22" s="11">
        <v>16.920000000000002</v>
      </c>
      <c r="AN22" s="11">
        <v>6.11</v>
      </c>
      <c r="AO22" s="11">
        <v>6.11</v>
      </c>
      <c r="AP22" s="11">
        <v>2.82</v>
      </c>
      <c r="AQ22" s="11">
        <v>12.69</v>
      </c>
      <c r="AR22" s="11">
        <v>20.21</v>
      </c>
      <c r="AS22" s="11">
        <v>26.32</v>
      </c>
      <c r="AT22" s="11">
        <v>46.53</v>
      </c>
      <c r="AU22" s="11">
        <v>7.05</v>
      </c>
      <c r="AV22" s="11">
        <v>38.54</v>
      </c>
      <c r="AW22" s="11">
        <v>38.54</v>
      </c>
      <c r="AX22" s="11">
        <v>0</v>
      </c>
      <c r="AY22" s="11">
        <v>18.8</v>
      </c>
      <c r="AZ22" s="11">
        <v>13.16</v>
      </c>
      <c r="BA22" s="11">
        <v>6.58</v>
      </c>
      <c r="BB22" s="11">
        <v>4.2300000000000004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9">
        <v>168.43</v>
      </c>
    </row>
    <row r="23" spans="1:78" s="4" customFormat="1" ht="13.8" x14ac:dyDescent="0.25">
      <c r="A23" s="13"/>
      <c r="B23" s="13" t="s">
        <v>85</v>
      </c>
      <c r="C23" s="14"/>
      <c r="D23" s="14">
        <v>33.69</v>
      </c>
      <c r="E23" s="14">
        <f>SUM(E17:E22)</f>
        <v>21.740000000000002</v>
      </c>
      <c r="F23" s="14">
        <f t="shared" ref="F23:H23" si="3">SUM(F17:F22)</f>
        <v>24.89</v>
      </c>
      <c r="G23" s="14">
        <f t="shared" si="3"/>
        <v>81.069999999999993</v>
      </c>
      <c r="H23" s="14">
        <f t="shared" si="3"/>
        <v>635.25</v>
      </c>
      <c r="I23" s="13">
        <v>1.36</v>
      </c>
      <c r="J23" s="13">
        <v>3.99</v>
      </c>
      <c r="K23" s="13">
        <v>0</v>
      </c>
      <c r="L23" s="13">
        <v>40.4</v>
      </c>
      <c r="M23" s="13">
        <v>84.31</v>
      </c>
      <c r="N23" s="13">
        <v>8.7899999999999991</v>
      </c>
      <c r="O23" s="13">
        <v>0</v>
      </c>
      <c r="P23" s="13">
        <v>0</v>
      </c>
      <c r="Q23" s="13">
        <v>1.63</v>
      </c>
      <c r="R23" s="13">
        <v>6.09</v>
      </c>
      <c r="S23" s="13">
        <v>658.97</v>
      </c>
      <c r="T23" s="13">
        <v>1030.77</v>
      </c>
      <c r="U23" s="13">
        <v>154.82</v>
      </c>
      <c r="V23" s="13">
        <v>86.91</v>
      </c>
      <c r="W23" s="13">
        <v>379.49</v>
      </c>
      <c r="X23" s="13">
        <v>6.42</v>
      </c>
      <c r="Y23" s="13">
        <v>48.32</v>
      </c>
      <c r="Z23" s="13">
        <v>1889.98</v>
      </c>
      <c r="AA23" s="13">
        <v>461.03</v>
      </c>
      <c r="AB23" s="13">
        <v>3.98</v>
      </c>
      <c r="AC23" s="13">
        <v>0.38</v>
      </c>
      <c r="AD23" s="13">
        <v>0.35</v>
      </c>
      <c r="AE23" s="13">
        <v>6.02</v>
      </c>
      <c r="AF23" s="13">
        <v>13.97</v>
      </c>
      <c r="AG23" s="13">
        <v>25.85</v>
      </c>
      <c r="AH23" s="11">
        <v>0</v>
      </c>
    </row>
    <row r="24" spans="1:78" s="4" customFormat="1" ht="13.8" x14ac:dyDescent="0.25">
      <c r="A24" s="11"/>
      <c r="B24" s="11" t="s">
        <v>86</v>
      </c>
      <c r="C24" s="12"/>
      <c r="D24" s="12">
        <v>15</v>
      </c>
      <c r="E24" s="12">
        <f>((E15+E23)*4)*100/(H15+H23)</f>
        <v>15.864295524677598</v>
      </c>
      <c r="F24" s="12">
        <f>((F15+F23)*9)*100/(H15+H23)</f>
        <v>35.750851720385995</v>
      </c>
      <c r="G24" s="12">
        <f>((G15+G23)*4)*100/(H15+H23)</f>
        <v>48.384852754936411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78" s="4" customFormat="1" ht="13.8" x14ac:dyDescent="0.25">
      <c r="C25" s="9"/>
      <c r="E25" s="9"/>
      <c r="F25" s="9"/>
      <c r="G25" s="9"/>
      <c r="H25" s="9"/>
    </row>
    <row r="26" spans="1:78" s="4" customFormat="1" ht="13.8" x14ac:dyDescent="0.25">
      <c r="C26" s="9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78" s="4" customFormat="1" ht="13.8" x14ac:dyDescent="0.25">
      <c r="C27" s="9"/>
      <c r="E27" s="9"/>
      <c r="F27" s="9"/>
      <c r="G27" s="9"/>
      <c r="H27" s="9"/>
    </row>
    <row r="28" spans="1:78" s="4" customFormat="1" ht="13.8" x14ac:dyDescent="0.25">
      <c r="C28" s="9"/>
      <c r="E28" s="9"/>
      <c r="F28" s="9"/>
      <c r="G28" s="9"/>
      <c r="H28" s="9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78" s="4" customFormat="1" ht="13.8" x14ac:dyDescent="0.25">
      <c r="C29" s="9"/>
      <c r="E29" s="9"/>
      <c r="F29" s="9"/>
      <c r="G29" s="9"/>
      <c r="H29" s="9"/>
    </row>
    <row r="30" spans="1:78" s="4" customFormat="1" ht="13.8" x14ac:dyDescent="0.25">
      <c r="C30" s="9"/>
      <c r="E30" s="9"/>
      <c r="F30" s="9"/>
      <c r="G30" s="9"/>
      <c r="H30" s="9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78" s="4" customFormat="1" ht="13.8" x14ac:dyDescent="0.25">
      <c r="C31" s="9"/>
      <c r="E31" s="9"/>
      <c r="F31" s="9"/>
      <c r="G31" s="9"/>
      <c r="H31" s="9"/>
    </row>
    <row r="32" spans="1:78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x14ac:dyDescent="0.3">
      <c r="B334" s="4"/>
      <c r="C334" s="9"/>
      <c r="D334" s="4"/>
      <c r="E334" s="9"/>
      <c r="F334" s="9"/>
      <c r="G334" s="9"/>
      <c r="H334" s="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</sheetData>
  <mergeCells count="12">
    <mergeCell ref="E26:Y26"/>
    <mergeCell ref="B1:Y1"/>
    <mergeCell ref="C3:H3"/>
    <mergeCell ref="V7:Y7"/>
    <mergeCell ref="CA8:CA9"/>
    <mergeCell ref="A7:A8"/>
    <mergeCell ref="B7:B8"/>
    <mergeCell ref="C7:C8"/>
    <mergeCell ref="D7:D8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3" orientation="landscape" horizontalDpi="300" verticalDpi="300" r:id="rId1"/>
  <headerFooter alignWithMargins="0"/>
  <ignoredErrors>
    <ignoredError sqref="C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2018-05-18T12:43:25Z</cp:lastPrinted>
  <dcterms:created xsi:type="dcterms:W3CDTF">2002-09-22T07:35:02Z</dcterms:created>
  <dcterms:modified xsi:type="dcterms:W3CDTF">2025-05-13T06:46:48Z</dcterms:modified>
</cp:coreProperties>
</file>