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C5D47FAC-04E9-4DCB-954B-BD4097A779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 l="1"/>
  <c r="H17" i="1" l="1"/>
  <c r="H18" i="1"/>
  <c r="H19" i="1"/>
  <c r="H20" i="1"/>
  <c r="H21" i="1"/>
  <c r="F22" i="1"/>
  <c r="G22" i="1"/>
  <c r="E22" i="1"/>
  <c r="H16" i="1"/>
  <c r="F14" i="1"/>
  <c r="G14" i="1"/>
  <c r="E14" i="1"/>
  <c r="H11" i="1"/>
  <c r="H12" i="1"/>
  <c r="H13" i="1"/>
  <c r="H10" i="1"/>
  <c r="H22" i="1" l="1"/>
  <c r="H14" i="1"/>
  <c r="C11" i="1" l="1"/>
  <c r="C20" i="1" l="1"/>
  <c r="C21" i="1" l="1"/>
  <c r="A21" i="1"/>
  <c r="A20" i="1"/>
  <c r="C19" i="1"/>
  <c r="A19" i="1"/>
  <c r="C18" i="1"/>
  <c r="A18" i="1"/>
  <c r="C17" i="1"/>
  <c r="A17" i="1"/>
  <c r="C16" i="1"/>
  <c r="A16" i="1"/>
  <c r="C13" i="1"/>
  <c r="A13" i="1"/>
  <c r="C12" i="1"/>
  <c r="A12" i="1"/>
  <c r="A11" i="1"/>
  <c r="C10" i="1"/>
  <c r="A10" i="1"/>
</calcChain>
</file>

<file path=xl/sharedStrings.xml><?xml version="1.0" encoding="utf-8"?>
<sst xmlns="http://schemas.openxmlformats.org/spreadsheetml/2006/main" count="103" uniqueCount="100">
  <si>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</si>
  <si>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</si>
  <si>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</si>
  <si>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</si>
  <si>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</si>
  <si>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</si>
  <si>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</si>
  <si>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</si>
  <si>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</si>
  <si>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</si>
  <si>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</si>
  <si>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</si>
  <si>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</si>
  <si>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</si>
  <si>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</si>
  <si>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</si>
  <si>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</si>
  <si>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</si>
  <si>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</si>
  <si>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</si>
  <si>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</si>
  <si>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</si>
  <si>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</si>
  <si>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</si>
  <si>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</si>
  <si>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</si>
  <si>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</si>
  <si>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</si>
  <si>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</si>
  <si>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</si>
  <si>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</si>
  <si>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</si>
  <si>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</si>
  <si>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</si>
  <si>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</si>
  <si>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</si>
  <si>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</si>
  <si>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</si>
  <si>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</si>
  <si>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</si>
  <si>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</si>
  <si>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</si>
  <si>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</si>
  <si>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</si>
  <si>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</si>
  <si>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</si>
  <si>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</si>
  <si>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</si>
  <si>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</si>
  <si>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</si>
  <si>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</si>
  <si>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</si>
  <si>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</si>
  <si>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</si>
  <si>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</si>
  <si>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</si>
  <si>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</si>
  <si>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</si>
  <si>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</si>
  <si>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</si>
  <si>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</si>
  <si>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</si>
  <si>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</si>
  <si>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</si>
  <si>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</si>
  <si>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</si>
  <si>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</si>
  <si>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</si>
  <si>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</si>
  <si>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</si>
  <si>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</si>
  <si>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</si>
  <si>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</si>
  <si>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</si>
  <si>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</si>
  <si>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</si>
  <si>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</si>
  <si>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</si>
  <si>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</si>
  <si>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</si>
  <si>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</si>
  <si>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</si>
  <si>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</si>
  <si>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</si>
  <si>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</si>
  <si>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</si>
  <si>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</si>
  <si>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</si>
  <si>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Батон витаминизированный</t>
  </si>
  <si>
    <t>Хлеб ржано-пшеничный витаминизированый</t>
  </si>
  <si>
    <t xml:space="preserve">Обед </t>
  </si>
  <si>
    <t xml:space="preserve">Завтрак </t>
  </si>
  <si>
    <t>Пудинг творожный со сгущенным молоком</t>
  </si>
  <si>
    <t>Пюре картофельное</t>
  </si>
  <si>
    <t>Чай с лимоном</t>
  </si>
  <si>
    <t>Котлета Домашняя</t>
  </si>
  <si>
    <t>Бутерброд с маслом и сыром</t>
  </si>
  <si>
    <t xml:space="preserve">Рассольник "Ленинградский" со сметаной </t>
  </si>
  <si>
    <t xml:space="preserve">МЕНЮ 3  ДЕНЬ   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</si>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</sst>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6"/>
  <sheetViews>
    <sheetView tabSelected="1" workbookViewId="0">
      <selection activeCell="B28" sqref="B28"/>
    </sheetView>
  </sheetViews>
  <sheetFormatPr defaultColWidth="9.109375" defaultRowHeight="15.6" x14ac:dyDescent="0.3"/>
  <cols>
    <col min="1" max="1" width="4" style="1" customWidth="1"/>
    <col min="2" max="2" width="30.554687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7.44140625" style="1" customWidth="1"/>
    <col min="7" max="7" width="9.66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30" t="s">
        <v>98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79" hidden="1" x14ac:dyDescent="0.3"/>
    <row r="3" spans="1:79" x14ac:dyDescent="0.3">
      <c r="C3" s="31"/>
      <c r="D3" s="31"/>
      <c r="E3" s="31"/>
      <c r="F3" s="31"/>
      <c r="G3" s="31"/>
      <c r="H3" s="31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5" t="s">
        <v>72</v>
      </c>
      <c r="B7" s="25" t="s">
        <v>0</v>
      </c>
      <c r="C7" s="25" t="s">
        <v>4</v>
      </c>
      <c r="D7" s="32" t="s">
        <v>87</v>
      </c>
      <c r="E7" s="23" t="s">
        <v>2</v>
      </c>
      <c r="F7" s="23" t="s">
        <v>6</v>
      </c>
      <c r="G7" s="28" t="s">
        <v>5</v>
      </c>
      <c r="H7" s="25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6" t="s">
        <v>71</v>
      </c>
      <c r="W7" s="26"/>
      <c r="X7" s="26"/>
      <c r="Y7" s="26"/>
      <c r="Z7" s="27" t="s">
        <v>73</v>
      </c>
      <c r="AA7" s="27"/>
      <c r="AB7" s="27"/>
      <c r="AC7" s="27"/>
      <c r="AD7" s="27"/>
      <c r="AE7" s="27"/>
      <c r="AF7" s="27"/>
      <c r="AG7" s="27"/>
      <c r="AH7" s="27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5"/>
      <c r="B8" s="25"/>
      <c r="C8" s="25"/>
      <c r="D8" s="32"/>
      <c r="E8" s="17" t="s">
        <v>1</v>
      </c>
      <c r="F8" s="17" t="s">
        <v>1</v>
      </c>
      <c r="G8" s="29"/>
      <c r="H8" s="2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6" t="s">
        <v>19</v>
      </c>
      <c r="W8" s="16" t="s">
        <v>20</v>
      </c>
      <c r="X8" s="16" t="s">
        <v>21</v>
      </c>
      <c r="Y8" s="16" t="s">
        <v>22</v>
      </c>
      <c r="Z8" s="16" t="s">
        <v>74</v>
      </c>
      <c r="AA8" s="16" t="s">
        <v>23</v>
      </c>
      <c r="AB8" s="16" t="s">
        <v>75</v>
      </c>
      <c r="AC8" s="16" t="s">
        <v>76</v>
      </c>
      <c r="AD8" s="16" t="s">
        <v>77</v>
      </c>
      <c r="AE8" s="16" t="s">
        <v>24</v>
      </c>
      <c r="AF8" s="16" t="s">
        <v>25</v>
      </c>
      <c r="AG8" s="16" t="s">
        <v>26</v>
      </c>
      <c r="AH8" s="16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25"/>
    </row>
    <row r="9" spans="1:79" s="4" customFormat="1" ht="13.8" x14ac:dyDescent="0.25">
      <c r="A9" s="11"/>
      <c r="B9" s="15" t="s">
        <v>91</v>
      </c>
      <c r="C9" s="12"/>
      <c r="D9" s="12"/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5"/>
    </row>
    <row r="10" spans="1:79" s="4" customFormat="1" ht="13.8" x14ac:dyDescent="0.25">
      <c r="A10" s="11" t="str">
        <f>"9/5"</f>
        <v>9/5</v>
      </c>
      <c r="B10" s="11" t="s">
        <v>92</v>
      </c>
      <c r="C10" s="12" t="str">
        <f>"150/25"</f>
        <v>150/25</v>
      </c>
      <c r="D10" s="12">
        <v>27.45</v>
      </c>
      <c r="E10" s="12">
        <v>13.39</v>
      </c>
      <c r="F10" s="12">
        <v>16.649999999999999</v>
      </c>
      <c r="G10" s="12">
        <v>18.47</v>
      </c>
      <c r="H10" s="11">
        <f>(E10*4)+(F10*9)+(G10*4)</f>
        <v>277.28999999999996</v>
      </c>
      <c r="I10" s="11">
        <v>0.13</v>
      </c>
      <c r="J10" s="11">
        <v>11.63</v>
      </c>
      <c r="K10" s="11">
        <v>0</v>
      </c>
      <c r="L10" s="11">
        <v>24.49</v>
      </c>
      <c r="M10" s="11">
        <v>9.09</v>
      </c>
      <c r="N10" s="11">
        <v>1.01</v>
      </c>
      <c r="O10" s="11">
        <v>0</v>
      </c>
      <c r="P10" s="11">
        <v>0</v>
      </c>
      <c r="Q10" s="11">
        <v>1.9</v>
      </c>
      <c r="R10" s="11">
        <v>2.06</v>
      </c>
      <c r="S10" s="11">
        <v>39.01</v>
      </c>
      <c r="T10" s="11">
        <v>248.22</v>
      </c>
      <c r="U10" s="11">
        <v>272.75</v>
      </c>
      <c r="V10" s="11">
        <v>41.11</v>
      </c>
      <c r="W10" s="11">
        <v>327.66000000000003</v>
      </c>
      <c r="X10" s="11">
        <v>1.08</v>
      </c>
      <c r="Y10" s="11">
        <v>119.13</v>
      </c>
      <c r="Z10" s="11">
        <v>65.39</v>
      </c>
      <c r="AA10" s="11">
        <v>137.5</v>
      </c>
      <c r="AB10" s="11">
        <v>0.68</v>
      </c>
      <c r="AC10" s="11">
        <v>0.08</v>
      </c>
      <c r="AD10" s="11">
        <v>0.42</v>
      </c>
      <c r="AE10" s="11">
        <v>0.71</v>
      </c>
      <c r="AF10" s="11">
        <v>6.48</v>
      </c>
      <c r="AG10" s="11">
        <v>0.46</v>
      </c>
      <c r="AH10" s="11">
        <v>0.46</v>
      </c>
      <c r="AI10" s="11">
        <v>0</v>
      </c>
      <c r="AJ10" s="11">
        <v>0</v>
      </c>
      <c r="AK10" s="11">
        <v>0</v>
      </c>
      <c r="AL10" s="11">
        <v>1443.83</v>
      </c>
      <c r="AM10" s="11">
        <v>1204.1300000000001</v>
      </c>
      <c r="AN10" s="11">
        <v>565.02</v>
      </c>
      <c r="AO10" s="11">
        <v>815.35</v>
      </c>
      <c r="AP10" s="11">
        <v>275.62</v>
      </c>
      <c r="AQ10" s="11">
        <v>870.43</v>
      </c>
      <c r="AR10" s="11">
        <v>946.77</v>
      </c>
      <c r="AS10" s="11">
        <v>1047.99</v>
      </c>
      <c r="AT10" s="11">
        <v>1638.48</v>
      </c>
      <c r="AU10" s="11">
        <v>455.37</v>
      </c>
      <c r="AV10" s="11">
        <v>555.09</v>
      </c>
      <c r="AW10" s="11">
        <v>2370.17</v>
      </c>
      <c r="AX10" s="11">
        <v>18.59</v>
      </c>
      <c r="AY10" s="11">
        <v>531.13</v>
      </c>
      <c r="AZ10" s="11">
        <v>1238.3800000000001</v>
      </c>
      <c r="BA10" s="11">
        <v>636.69000000000005</v>
      </c>
      <c r="BB10" s="11">
        <v>390.17</v>
      </c>
      <c r="BC10" s="11">
        <v>0.61</v>
      </c>
      <c r="BD10" s="11">
        <v>0.13</v>
      </c>
      <c r="BE10" s="11">
        <v>0.12</v>
      </c>
      <c r="BF10" s="11">
        <v>0.31</v>
      </c>
      <c r="BG10" s="11">
        <v>0.39</v>
      </c>
      <c r="BH10" s="11">
        <v>1.27</v>
      </c>
      <c r="BI10" s="11">
        <v>0</v>
      </c>
      <c r="BJ10" s="11">
        <v>4</v>
      </c>
      <c r="BK10" s="11">
        <v>0</v>
      </c>
      <c r="BL10" s="11">
        <v>1.22</v>
      </c>
      <c r="BM10" s="11">
        <v>0</v>
      </c>
      <c r="BN10" s="11">
        <v>0</v>
      </c>
      <c r="BO10" s="11">
        <v>0</v>
      </c>
      <c r="BP10" s="11">
        <v>0</v>
      </c>
      <c r="BQ10" s="11">
        <v>0.46</v>
      </c>
      <c r="BR10" s="11">
        <v>3.69</v>
      </c>
      <c r="BS10" s="11">
        <v>0</v>
      </c>
      <c r="BT10" s="11">
        <v>0</v>
      </c>
      <c r="BU10" s="11">
        <v>0.16</v>
      </c>
      <c r="BV10" s="11">
        <v>0.01</v>
      </c>
      <c r="BW10" s="11">
        <v>0</v>
      </c>
      <c r="BX10" s="11">
        <v>0</v>
      </c>
      <c r="BY10" s="11">
        <v>0</v>
      </c>
      <c r="BZ10" s="18">
        <v>162.12</v>
      </c>
    </row>
    <row r="11" spans="1:79" s="4" customFormat="1" ht="13.8" x14ac:dyDescent="0.25">
      <c r="A11" s="11" t="str">
        <f>"3/13"</f>
        <v>3/13</v>
      </c>
      <c r="B11" s="11" t="s">
        <v>96</v>
      </c>
      <c r="C11" s="12" t="str">
        <f>"30/15/15"</f>
        <v>30/15/15</v>
      </c>
      <c r="D11" s="12">
        <v>2.91</v>
      </c>
      <c r="E11" s="12">
        <v>11.97</v>
      </c>
      <c r="F11" s="12">
        <v>7.48</v>
      </c>
      <c r="G11" s="12">
        <v>20.04</v>
      </c>
      <c r="H11" s="11">
        <f t="shared" ref="H11:H13" si="0">(E11*4)+(F11*9)+(G11*4)</f>
        <v>195.36</v>
      </c>
      <c r="I11" s="11">
        <v>0.31</v>
      </c>
      <c r="J11" s="11">
        <v>6.7</v>
      </c>
      <c r="K11" s="11">
        <v>0</v>
      </c>
      <c r="L11" s="11">
        <v>0.51</v>
      </c>
      <c r="M11" s="11">
        <v>17.100000000000001</v>
      </c>
      <c r="N11" s="11">
        <v>0.08</v>
      </c>
      <c r="O11" s="11">
        <v>0</v>
      </c>
      <c r="P11" s="11">
        <v>0</v>
      </c>
      <c r="Q11" s="11">
        <v>0</v>
      </c>
      <c r="R11" s="11">
        <v>0.7</v>
      </c>
      <c r="S11" s="11">
        <v>141.75</v>
      </c>
      <c r="T11" s="11">
        <v>1.88</v>
      </c>
      <c r="U11" s="11">
        <v>1.5</v>
      </c>
      <c r="V11" s="11">
        <v>0</v>
      </c>
      <c r="W11" s="11">
        <v>2.38</v>
      </c>
      <c r="X11" s="11">
        <v>0.03</v>
      </c>
      <c r="Y11" s="11">
        <v>73.75</v>
      </c>
      <c r="Z11" s="11">
        <v>47.5</v>
      </c>
      <c r="AA11" s="11">
        <v>81.63</v>
      </c>
      <c r="AB11" s="11">
        <v>0.13</v>
      </c>
      <c r="AC11" s="11">
        <v>0</v>
      </c>
      <c r="AD11" s="11">
        <v>0.01</v>
      </c>
      <c r="AE11" s="11">
        <v>0</v>
      </c>
      <c r="AF11" s="11">
        <v>0.03</v>
      </c>
      <c r="AG11" s="11">
        <v>0</v>
      </c>
      <c r="AH11" s="11">
        <v>0.26</v>
      </c>
      <c r="AI11" s="11">
        <v>0</v>
      </c>
      <c r="AJ11" s="11">
        <v>0</v>
      </c>
      <c r="AK11" s="11">
        <v>0</v>
      </c>
      <c r="AL11" s="11">
        <v>460</v>
      </c>
      <c r="AM11" s="11">
        <v>316</v>
      </c>
      <c r="AN11" s="11">
        <v>112</v>
      </c>
      <c r="AO11" s="11">
        <v>190</v>
      </c>
      <c r="AP11" s="11">
        <v>140</v>
      </c>
      <c r="AQ11" s="11">
        <v>268</v>
      </c>
      <c r="AR11" s="11">
        <v>152</v>
      </c>
      <c r="AS11" s="11">
        <v>174</v>
      </c>
      <c r="AT11" s="11">
        <v>312</v>
      </c>
      <c r="AU11" s="11">
        <v>140</v>
      </c>
      <c r="AV11" s="11">
        <v>102</v>
      </c>
      <c r="AW11" s="11">
        <v>1034</v>
      </c>
      <c r="AX11" s="11">
        <v>0</v>
      </c>
      <c r="AY11" s="11">
        <v>546</v>
      </c>
      <c r="AZ11" s="11">
        <v>258</v>
      </c>
      <c r="BA11" s="11">
        <v>278</v>
      </c>
      <c r="BB11" s="11">
        <v>43</v>
      </c>
      <c r="BC11" s="11">
        <v>0</v>
      </c>
      <c r="BD11" s="11">
        <v>0.02</v>
      </c>
      <c r="BE11" s="11">
        <v>0.08</v>
      </c>
      <c r="BF11" s="11">
        <v>0.22</v>
      </c>
      <c r="BG11" s="11">
        <v>0.26</v>
      </c>
      <c r="BH11" s="11">
        <v>0.67</v>
      </c>
      <c r="BI11" s="11">
        <v>0.08</v>
      </c>
      <c r="BJ11" s="11">
        <v>1.39</v>
      </c>
      <c r="BK11" s="11">
        <v>0.02</v>
      </c>
      <c r="BL11" s="11">
        <v>0.31</v>
      </c>
      <c r="BM11" s="11">
        <v>0.02</v>
      </c>
      <c r="BN11" s="11">
        <v>0</v>
      </c>
      <c r="BO11" s="11">
        <v>0</v>
      </c>
      <c r="BP11" s="11">
        <v>0.1</v>
      </c>
      <c r="BQ11" s="11">
        <v>0.14000000000000001</v>
      </c>
      <c r="BR11" s="11">
        <v>1.04</v>
      </c>
      <c r="BS11" s="11">
        <v>0</v>
      </c>
      <c r="BT11" s="11">
        <v>0</v>
      </c>
      <c r="BU11" s="11">
        <v>0.14000000000000001</v>
      </c>
      <c r="BV11" s="11">
        <v>0</v>
      </c>
      <c r="BW11" s="11">
        <v>0</v>
      </c>
      <c r="BX11" s="11">
        <v>0</v>
      </c>
      <c r="BY11" s="11">
        <v>0</v>
      </c>
      <c r="BZ11" s="18">
        <v>8.16</v>
      </c>
    </row>
    <row r="12" spans="1:79" s="4" customFormat="1" ht="13.8" x14ac:dyDescent="0.25">
      <c r="A12" s="11" t="str">
        <f>"16/10"</f>
        <v>16/10</v>
      </c>
      <c r="B12" s="11" t="s">
        <v>99</v>
      </c>
      <c r="C12" s="12" t="str">
        <f>"200"</f>
        <v>200</v>
      </c>
      <c r="D12" s="12">
        <v>1.72</v>
      </c>
      <c r="E12" s="12">
        <v>1.35</v>
      </c>
      <c r="F12" s="12">
        <v>0.08</v>
      </c>
      <c r="G12" s="12">
        <v>13.69</v>
      </c>
      <c r="H12" s="11">
        <f t="shared" si="0"/>
        <v>60.879999999999995</v>
      </c>
      <c r="I12" s="11">
        <v>0</v>
      </c>
      <c r="J12" s="11">
        <v>1</v>
      </c>
      <c r="K12" s="11">
        <v>0</v>
      </c>
      <c r="L12" s="11">
        <v>15.83</v>
      </c>
      <c r="M12" s="11">
        <v>0</v>
      </c>
      <c r="N12" s="11">
        <v>0.18</v>
      </c>
      <c r="O12" s="11">
        <v>0</v>
      </c>
      <c r="P12" s="11">
        <v>0</v>
      </c>
      <c r="Q12" s="11">
        <v>0.05</v>
      </c>
      <c r="R12" s="11">
        <v>0.48</v>
      </c>
      <c r="S12" s="11">
        <v>0</v>
      </c>
      <c r="T12" s="11">
        <v>64.64</v>
      </c>
      <c r="U12" s="11">
        <v>53.2</v>
      </c>
      <c r="V12" s="11">
        <v>6.09</v>
      </c>
      <c r="W12" s="11">
        <v>39.15</v>
      </c>
      <c r="X12" s="11">
        <v>0.08</v>
      </c>
      <c r="Y12" s="11">
        <v>6</v>
      </c>
      <c r="Z12" s="11">
        <v>4</v>
      </c>
      <c r="AA12" s="11">
        <v>11</v>
      </c>
      <c r="AB12" s="11">
        <v>0</v>
      </c>
      <c r="AC12" s="11">
        <v>0.01</v>
      </c>
      <c r="AD12" s="11">
        <v>0.06</v>
      </c>
      <c r="AE12" s="11">
        <v>0.04</v>
      </c>
      <c r="AF12" s="11">
        <v>0.4</v>
      </c>
      <c r="AG12" s="11">
        <v>0.26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8">
        <v>210.33</v>
      </c>
    </row>
    <row r="13" spans="1:79" s="4" customFormat="1" ht="13.8" x14ac:dyDescent="0.25">
      <c r="A13" s="11" t="str">
        <f>""</f>
        <v/>
      </c>
      <c r="B13" s="11" t="s">
        <v>89</v>
      </c>
      <c r="C13" s="12" t="str">
        <f>"30"</f>
        <v>30</v>
      </c>
      <c r="D13" s="12">
        <v>1.1299999999999999</v>
      </c>
      <c r="E13" s="12">
        <v>0.85</v>
      </c>
      <c r="F13" s="12">
        <v>0.51</v>
      </c>
      <c r="G13" s="12">
        <v>5.28</v>
      </c>
      <c r="H13" s="11">
        <f t="shared" si="0"/>
        <v>29.11</v>
      </c>
      <c r="I13" s="11">
        <v>0.74</v>
      </c>
      <c r="J13" s="11">
        <v>0.21</v>
      </c>
      <c r="K13" s="11">
        <v>0</v>
      </c>
      <c r="L13" s="11">
        <v>0.9</v>
      </c>
      <c r="M13" s="11">
        <v>13.47</v>
      </c>
      <c r="N13" s="11">
        <v>0.69</v>
      </c>
      <c r="O13" s="11">
        <v>0</v>
      </c>
      <c r="P13" s="11">
        <v>0</v>
      </c>
      <c r="Q13" s="11">
        <v>0</v>
      </c>
      <c r="R13" s="11">
        <v>0.6</v>
      </c>
      <c r="S13" s="11">
        <v>0</v>
      </c>
      <c r="T13" s="11">
        <v>28.09</v>
      </c>
      <c r="U13" s="11">
        <v>5.48</v>
      </c>
      <c r="V13" s="11">
        <v>3.52</v>
      </c>
      <c r="W13" s="11">
        <v>20.3</v>
      </c>
      <c r="X13" s="11">
        <v>0.88</v>
      </c>
      <c r="Y13" s="11">
        <v>1</v>
      </c>
      <c r="Z13" s="11">
        <v>0.32</v>
      </c>
      <c r="AA13" s="11">
        <v>1.73</v>
      </c>
      <c r="AB13" s="11">
        <v>0.84</v>
      </c>
      <c r="AC13" s="11">
        <v>0.11</v>
      </c>
      <c r="AD13" s="11">
        <v>7.0000000000000007E-2</v>
      </c>
      <c r="AE13" s="11">
        <v>0.28000000000000003</v>
      </c>
      <c r="AF13" s="11">
        <v>0.78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8">
        <v>15.64</v>
      </c>
    </row>
    <row r="14" spans="1:79" s="4" customFormat="1" ht="13.8" x14ac:dyDescent="0.25">
      <c r="A14" s="13"/>
      <c r="B14" s="13" t="s">
        <v>85</v>
      </c>
      <c r="C14" s="14"/>
      <c r="D14" s="14">
        <v>33.21</v>
      </c>
      <c r="E14" s="14">
        <f>SUM(E10:E13)</f>
        <v>27.560000000000002</v>
      </c>
      <c r="F14" s="14">
        <f t="shared" ref="F14:H14" si="1">SUM(F10:F13)</f>
        <v>24.72</v>
      </c>
      <c r="G14" s="14">
        <f t="shared" si="1"/>
        <v>57.48</v>
      </c>
      <c r="H14" s="14">
        <f t="shared" si="1"/>
        <v>562.64</v>
      </c>
      <c r="I14" s="13">
        <v>1.17</v>
      </c>
      <c r="J14" s="13">
        <v>19.54</v>
      </c>
      <c r="K14" s="13">
        <v>0</v>
      </c>
      <c r="L14" s="13">
        <v>41.28</v>
      </c>
      <c r="M14" s="13">
        <v>32.78</v>
      </c>
      <c r="N14" s="13">
        <v>1.61</v>
      </c>
      <c r="O14" s="13">
        <v>0</v>
      </c>
      <c r="P14" s="13">
        <v>0</v>
      </c>
      <c r="Q14" s="13">
        <v>1.95</v>
      </c>
      <c r="R14" s="13">
        <v>3.5</v>
      </c>
      <c r="S14" s="13">
        <v>180.76</v>
      </c>
      <c r="T14" s="13">
        <v>328.95</v>
      </c>
      <c r="U14" s="13">
        <v>330.21</v>
      </c>
      <c r="V14" s="13">
        <v>49</v>
      </c>
      <c r="W14" s="13">
        <v>379.58</v>
      </c>
      <c r="X14" s="13">
        <v>1.63</v>
      </c>
      <c r="Y14" s="13">
        <v>199.62</v>
      </c>
      <c r="Z14" s="13">
        <v>117.06</v>
      </c>
      <c r="AA14" s="13">
        <v>231.86</v>
      </c>
      <c r="AB14" s="13">
        <v>1.64</v>
      </c>
      <c r="AC14" s="13">
        <v>0.17</v>
      </c>
      <c r="AD14" s="13">
        <v>0.53</v>
      </c>
      <c r="AE14" s="13">
        <v>0.91</v>
      </c>
      <c r="AF14" s="13">
        <v>7.69</v>
      </c>
      <c r="AG14" s="13">
        <v>0.72</v>
      </c>
      <c r="AH14" s="13">
        <v>0.72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8">
        <v>18.8</v>
      </c>
    </row>
    <row r="15" spans="1:79" s="4" customFormat="1" ht="13.8" x14ac:dyDescent="0.25">
      <c r="A15" s="11"/>
      <c r="B15" s="15" t="s">
        <v>90</v>
      </c>
      <c r="C15" s="12"/>
      <c r="D15" s="12"/>
      <c r="E15" s="12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>
        <v>0</v>
      </c>
      <c r="AJ15" s="11">
        <v>0</v>
      </c>
      <c r="AK15" s="11">
        <v>0</v>
      </c>
      <c r="AL15" s="11">
        <v>24.7</v>
      </c>
      <c r="AM15" s="11">
        <v>23.4</v>
      </c>
      <c r="AN15" s="11">
        <v>3.9</v>
      </c>
      <c r="AO15" s="11">
        <v>14.3</v>
      </c>
      <c r="AP15" s="11">
        <v>3.9</v>
      </c>
      <c r="AQ15" s="11">
        <v>11.7</v>
      </c>
      <c r="AR15" s="11">
        <v>22.1</v>
      </c>
      <c r="AS15" s="11">
        <v>13</v>
      </c>
      <c r="AT15" s="11">
        <v>101.4</v>
      </c>
      <c r="AU15" s="11">
        <v>9.1</v>
      </c>
      <c r="AV15" s="11">
        <v>18.2</v>
      </c>
      <c r="AW15" s="11">
        <v>54.6</v>
      </c>
      <c r="AX15" s="11">
        <v>0</v>
      </c>
      <c r="AY15" s="11">
        <v>16.899999999999999</v>
      </c>
      <c r="AZ15" s="11">
        <v>20.8</v>
      </c>
      <c r="BA15" s="11">
        <v>7.8</v>
      </c>
      <c r="BB15" s="11">
        <v>6.5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8">
        <v>112.19</v>
      </c>
    </row>
    <row r="16" spans="1:79" s="22" customFormat="1" ht="27.6" x14ac:dyDescent="0.25">
      <c r="A16" s="19" t="str">
        <f>"10/2"</f>
        <v>10/2</v>
      </c>
      <c r="B16" s="19" t="s">
        <v>97</v>
      </c>
      <c r="C16" s="20" t="str">
        <f>"250/10"</f>
        <v>250/10</v>
      </c>
      <c r="D16" s="20">
        <v>3.42</v>
      </c>
      <c r="E16" s="20">
        <v>5.05</v>
      </c>
      <c r="F16" s="20">
        <v>4.95</v>
      </c>
      <c r="G16" s="20">
        <v>17.8</v>
      </c>
      <c r="H16" s="11">
        <f>(E16*4)+(F16*9)+(G16*4)</f>
        <v>135.94999999999999</v>
      </c>
      <c r="I16" s="19">
        <v>3.38</v>
      </c>
      <c r="J16" s="19">
        <v>2.0499999999999998</v>
      </c>
      <c r="K16" s="19">
        <v>0</v>
      </c>
      <c r="L16" s="19">
        <v>2.61</v>
      </c>
      <c r="M16" s="19">
        <v>20</v>
      </c>
      <c r="N16" s="19">
        <v>2.37</v>
      </c>
      <c r="O16" s="19">
        <v>0</v>
      </c>
      <c r="P16" s="19">
        <v>0</v>
      </c>
      <c r="Q16" s="19">
        <v>0.39</v>
      </c>
      <c r="R16" s="19">
        <v>1.87</v>
      </c>
      <c r="S16" s="19">
        <v>3.12</v>
      </c>
      <c r="T16" s="19">
        <v>474.53</v>
      </c>
      <c r="U16" s="19">
        <v>26.82</v>
      </c>
      <c r="V16" s="19">
        <v>31.62</v>
      </c>
      <c r="W16" s="19">
        <v>92.92</v>
      </c>
      <c r="X16" s="19">
        <v>1.1100000000000001</v>
      </c>
      <c r="Y16" s="19">
        <v>9.36</v>
      </c>
      <c r="Z16" s="19">
        <v>1019.62</v>
      </c>
      <c r="AA16" s="19">
        <v>227.76</v>
      </c>
      <c r="AB16" s="19">
        <v>2.64</v>
      </c>
      <c r="AC16" s="19">
        <v>0.1</v>
      </c>
      <c r="AD16" s="19">
        <v>7.0000000000000007E-2</v>
      </c>
      <c r="AE16" s="19">
        <v>1.1200000000000001</v>
      </c>
      <c r="AF16" s="19">
        <v>2.23</v>
      </c>
      <c r="AG16" s="19">
        <v>6.98</v>
      </c>
      <c r="AH16" s="19">
        <v>0.17</v>
      </c>
      <c r="AI16" s="19">
        <v>0</v>
      </c>
      <c r="AJ16" s="19">
        <v>0</v>
      </c>
      <c r="AK16" s="19">
        <v>0</v>
      </c>
      <c r="AL16" s="19">
        <v>2302.91</v>
      </c>
      <c r="AM16" s="19">
        <v>1700.25</v>
      </c>
      <c r="AN16" s="19">
        <v>758.14</v>
      </c>
      <c r="AO16" s="19">
        <v>1178.8900000000001</v>
      </c>
      <c r="AP16" s="19">
        <v>481.79</v>
      </c>
      <c r="AQ16" s="19">
        <v>1443.3</v>
      </c>
      <c r="AR16" s="19">
        <v>1329.45</v>
      </c>
      <c r="AS16" s="19">
        <v>1476.67</v>
      </c>
      <c r="AT16" s="19">
        <v>2340.84</v>
      </c>
      <c r="AU16" s="19">
        <v>708.36</v>
      </c>
      <c r="AV16" s="19">
        <v>895.34</v>
      </c>
      <c r="AW16" s="19">
        <v>4873.55</v>
      </c>
      <c r="AX16" s="19">
        <v>112.55</v>
      </c>
      <c r="AY16" s="19">
        <v>1566.13</v>
      </c>
      <c r="AZ16" s="19">
        <v>1747.37</v>
      </c>
      <c r="BA16" s="19">
        <v>1070</v>
      </c>
      <c r="BB16" s="19">
        <v>551.53</v>
      </c>
      <c r="BC16" s="19">
        <v>0.61</v>
      </c>
      <c r="BD16" s="19">
        <v>0.15</v>
      </c>
      <c r="BE16" s="19">
        <v>0.19</v>
      </c>
      <c r="BF16" s="19">
        <v>0.52</v>
      </c>
      <c r="BG16" s="19">
        <v>0.65</v>
      </c>
      <c r="BH16" s="19">
        <v>1.94</v>
      </c>
      <c r="BI16" s="19">
        <v>0.13</v>
      </c>
      <c r="BJ16" s="19">
        <v>5.48</v>
      </c>
      <c r="BK16" s="19">
        <v>0.05</v>
      </c>
      <c r="BL16" s="19">
        <v>1.54</v>
      </c>
      <c r="BM16" s="19">
        <v>0.03</v>
      </c>
      <c r="BN16" s="19">
        <v>0</v>
      </c>
      <c r="BO16" s="19">
        <v>0</v>
      </c>
      <c r="BP16" s="19">
        <v>0.1</v>
      </c>
      <c r="BQ16" s="19">
        <v>0.61</v>
      </c>
      <c r="BR16" s="19">
        <v>4.8</v>
      </c>
      <c r="BS16" s="19">
        <v>0</v>
      </c>
      <c r="BT16" s="19">
        <v>0</v>
      </c>
      <c r="BU16" s="19">
        <v>0.6</v>
      </c>
      <c r="BV16" s="19">
        <v>0.05</v>
      </c>
      <c r="BW16" s="19">
        <v>0</v>
      </c>
      <c r="BX16" s="19">
        <v>0</v>
      </c>
      <c r="BY16" s="19">
        <v>0</v>
      </c>
      <c r="BZ16" s="21">
        <v>527.24</v>
      </c>
    </row>
    <row r="17" spans="1:78" s="4" customFormat="1" ht="13.8" x14ac:dyDescent="0.25">
      <c r="A17" s="11" t="str">
        <f>"30/8"</f>
        <v>30/8</v>
      </c>
      <c r="B17" s="11" t="s">
        <v>95</v>
      </c>
      <c r="C17" s="12" t="str">
        <f>"100"</f>
        <v>100</v>
      </c>
      <c r="D17" s="12">
        <v>16.54</v>
      </c>
      <c r="E17" s="12">
        <v>12.41</v>
      </c>
      <c r="F17" s="12">
        <v>16.04</v>
      </c>
      <c r="G17" s="12">
        <v>5.05</v>
      </c>
      <c r="H17" s="11">
        <f t="shared" ref="H17:H21" si="2">(E17*4)+(F17*9)+(G17*4)</f>
        <v>214.2</v>
      </c>
      <c r="I17" s="11">
        <v>0.11</v>
      </c>
      <c r="J17" s="11">
        <v>3.2</v>
      </c>
      <c r="K17" s="11">
        <v>0</v>
      </c>
      <c r="L17" s="11">
        <v>1.92</v>
      </c>
      <c r="M17" s="11">
        <v>3.97</v>
      </c>
      <c r="N17" s="11">
        <v>0.21</v>
      </c>
      <c r="O17" s="11">
        <v>0</v>
      </c>
      <c r="P17" s="11">
        <v>0</v>
      </c>
      <c r="Q17" s="11">
        <v>7.0000000000000007E-2</v>
      </c>
      <c r="R17" s="11">
        <v>2.54</v>
      </c>
      <c r="S17" s="11">
        <v>544.25</v>
      </c>
      <c r="T17" s="11">
        <v>298.99</v>
      </c>
      <c r="U17" s="11">
        <v>59.61</v>
      </c>
      <c r="V17" s="11">
        <v>22.32</v>
      </c>
      <c r="W17" s="11">
        <v>180.8</v>
      </c>
      <c r="X17" s="11">
        <v>2.1800000000000002</v>
      </c>
      <c r="Y17" s="11">
        <v>26.33</v>
      </c>
      <c r="Z17" s="11">
        <v>18.3</v>
      </c>
      <c r="AA17" s="11">
        <v>47.83</v>
      </c>
      <c r="AB17" s="11">
        <v>0.51</v>
      </c>
      <c r="AC17" s="11">
        <v>0.06</v>
      </c>
      <c r="AD17" s="11">
        <v>0.17</v>
      </c>
      <c r="AE17" s="11">
        <v>3.12</v>
      </c>
      <c r="AF17" s="11">
        <v>7.32</v>
      </c>
      <c r="AG17" s="11">
        <v>0.21</v>
      </c>
      <c r="AH17" s="11">
        <v>37.94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8"/>
    </row>
    <row r="18" spans="1:78" s="4" customFormat="1" ht="13.8" x14ac:dyDescent="0.25">
      <c r="A18" s="11" t="str">
        <f>"13/3"</f>
        <v>13/3</v>
      </c>
      <c r="B18" s="11" t="s">
        <v>93</v>
      </c>
      <c r="C18" s="12" t="str">
        <f>"180"</f>
        <v>180</v>
      </c>
      <c r="D18" s="12">
        <v>3.99</v>
      </c>
      <c r="E18" s="12">
        <v>3.67</v>
      </c>
      <c r="F18" s="12">
        <v>5.13</v>
      </c>
      <c r="G18" s="12">
        <v>24.05</v>
      </c>
      <c r="H18" s="11">
        <f t="shared" si="2"/>
        <v>157.05000000000001</v>
      </c>
      <c r="I18" s="11">
        <v>4.0999999999999996</v>
      </c>
      <c r="J18" s="11">
        <v>0.79</v>
      </c>
      <c r="K18" s="11">
        <v>0</v>
      </c>
      <c r="L18" s="11">
        <v>14.75</v>
      </c>
      <c r="M18" s="11">
        <v>1.56</v>
      </c>
      <c r="N18" s="11">
        <v>4.13</v>
      </c>
      <c r="O18" s="11">
        <v>0</v>
      </c>
      <c r="P18" s="11">
        <v>0</v>
      </c>
      <c r="Q18" s="11">
        <v>0.72</v>
      </c>
      <c r="R18" s="11">
        <v>2.85</v>
      </c>
      <c r="S18" s="11">
        <v>495.44</v>
      </c>
      <c r="T18" s="11">
        <v>590.03</v>
      </c>
      <c r="U18" s="11">
        <v>95.08</v>
      </c>
      <c r="V18" s="11">
        <v>33.04</v>
      </c>
      <c r="W18" s="11">
        <v>66.13</v>
      </c>
      <c r="X18" s="11">
        <v>1.29</v>
      </c>
      <c r="Y18" s="11">
        <v>0</v>
      </c>
      <c r="Z18" s="11">
        <v>420.08</v>
      </c>
      <c r="AA18" s="11">
        <v>86.83</v>
      </c>
      <c r="AB18" s="11">
        <v>3.07</v>
      </c>
      <c r="AC18" s="11">
        <v>0.05</v>
      </c>
      <c r="AD18" s="11">
        <v>7.0000000000000007E-2</v>
      </c>
      <c r="AE18" s="11">
        <v>1.24</v>
      </c>
      <c r="AF18" s="11">
        <v>2.04</v>
      </c>
      <c r="AG18" s="11">
        <v>37.94</v>
      </c>
      <c r="AH18" s="11">
        <v>3.75</v>
      </c>
      <c r="AI18" s="11">
        <v>0</v>
      </c>
      <c r="AJ18" s="11">
        <v>0</v>
      </c>
      <c r="AK18" s="11">
        <v>0</v>
      </c>
      <c r="AL18" s="11">
        <v>31.72</v>
      </c>
      <c r="AM18" s="11">
        <v>26.48</v>
      </c>
      <c r="AN18" s="11">
        <v>6.43</v>
      </c>
      <c r="AO18" s="11">
        <v>21.89</v>
      </c>
      <c r="AP18" s="11">
        <v>6.77</v>
      </c>
      <c r="AQ18" s="11">
        <v>17.920000000000002</v>
      </c>
      <c r="AR18" s="11">
        <v>26.03</v>
      </c>
      <c r="AS18" s="11">
        <v>43.21</v>
      </c>
      <c r="AT18" s="11">
        <v>52.42</v>
      </c>
      <c r="AU18" s="11">
        <v>11.05</v>
      </c>
      <c r="AV18" s="11">
        <v>27.3</v>
      </c>
      <c r="AW18" s="11">
        <v>137.44999999999999</v>
      </c>
      <c r="AX18" s="11">
        <v>187.03</v>
      </c>
      <c r="AY18" s="11">
        <v>18.23</v>
      </c>
      <c r="AZ18" s="11">
        <v>27.84</v>
      </c>
      <c r="BA18" s="11">
        <v>21.63</v>
      </c>
      <c r="BB18" s="11">
        <v>7.03</v>
      </c>
      <c r="BC18" s="11">
        <v>0.43</v>
      </c>
      <c r="BD18" s="11">
        <v>0.27</v>
      </c>
      <c r="BE18" s="11">
        <v>0.15</v>
      </c>
      <c r="BF18" s="11">
        <v>0.27</v>
      </c>
      <c r="BG18" s="11">
        <v>0.26</v>
      </c>
      <c r="BH18" s="11">
        <v>1.1100000000000001</v>
      </c>
      <c r="BI18" s="11">
        <v>0.11</v>
      </c>
      <c r="BJ18" s="11">
        <v>0.45</v>
      </c>
      <c r="BK18" s="11">
        <v>0.1</v>
      </c>
      <c r="BL18" s="11">
        <v>0.23</v>
      </c>
      <c r="BM18" s="11">
        <v>0.16</v>
      </c>
      <c r="BN18" s="11">
        <v>0.69</v>
      </c>
      <c r="BO18" s="11">
        <v>0</v>
      </c>
      <c r="BP18" s="11">
        <v>0</v>
      </c>
      <c r="BQ18" s="11">
        <v>0.09</v>
      </c>
      <c r="BR18" s="11">
        <v>1.29</v>
      </c>
      <c r="BS18" s="11">
        <v>0.02</v>
      </c>
      <c r="BT18" s="11">
        <v>0</v>
      </c>
      <c r="BU18" s="11">
        <v>3.34</v>
      </c>
      <c r="BV18" s="11">
        <v>0.03</v>
      </c>
      <c r="BW18" s="11">
        <v>0.06</v>
      </c>
      <c r="BX18" s="11">
        <v>0</v>
      </c>
      <c r="BY18" s="11">
        <v>0</v>
      </c>
      <c r="BZ18" s="18">
        <v>90.26</v>
      </c>
    </row>
    <row r="19" spans="1:78" s="4" customFormat="1" ht="13.8" x14ac:dyDescent="0.25">
      <c r="A19" s="11" t="str">
        <f>"20/10"</f>
        <v>20/10</v>
      </c>
      <c r="B19" s="11" t="s">
        <v>94</v>
      </c>
      <c r="C19" s="12" t="str">
        <f>"200/5"</f>
        <v>200/5</v>
      </c>
      <c r="D19" s="12">
        <v>0.2</v>
      </c>
      <c r="E19" s="12">
        <v>0.42</v>
      </c>
      <c r="F19" s="12">
        <v>0.09</v>
      </c>
      <c r="G19" s="12">
        <v>14.08</v>
      </c>
      <c r="H19" s="11">
        <f t="shared" si="2"/>
        <v>58.81</v>
      </c>
      <c r="I19" s="11">
        <v>0</v>
      </c>
      <c r="J19" s="11">
        <v>0</v>
      </c>
      <c r="K19" s="11">
        <v>0</v>
      </c>
      <c r="L19" s="11">
        <v>26</v>
      </c>
      <c r="M19" s="11">
        <v>0</v>
      </c>
      <c r="N19" s="11">
        <v>0</v>
      </c>
      <c r="O19" s="11">
        <v>0</v>
      </c>
      <c r="P19" s="11">
        <v>0</v>
      </c>
      <c r="Q19" s="11">
        <v>0.33</v>
      </c>
      <c r="R19" s="11">
        <v>0.02</v>
      </c>
      <c r="S19" s="11">
        <v>0</v>
      </c>
      <c r="T19" s="11">
        <v>40.97</v>
      </c>
      <c r="U19" s="11">
        <v>10.72</v>
      </c>
      <c r="V19" s="11">
        <v>4.5</v>
      </c>
      <c r="W19" s="11">
        <v>0</v>
      </c>
      <c r="X19" s="11">
        <v>0.37</v>
      </c>
      <c r="Y19" s="11">
        <v>0</v>
      </c>
      <c r="Z19" s="11">
        <v>0</v>
      </c>
      <c r="AA19" s="11">
        <v>0</v>
      </c>
      <c r="AB19" s="11">
        <v>0</v>
      </c>
      <c r="AC19" s="11">
        <v>0.01</v>
      </c>
      <c r="AD19" s="11">
        <v>0.01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80.260000000000005</v>
      </c>
      <c r="AM19" s="11">
        <v>53.46</v>
      </c>
      <c r="AN19" s="11">
        <v>18.23</v>
      </c>
      <c r="AO19" s="11">
        <v>45.39</v>
      </c>
      <c r="AP19" s="11">
        <v>16.03</v>
      </c>
      <c r="AQ19" s="11">
        <v>57.54</v>
      </c>
      <c r="AR19" s="11">
        <v>60.63</v>
      </c>
      <c r="AS19" s="11">
        <v>96.92</v>
      </c>
      <c r="AT19" s="11">
        <v>105.29</v>
      </c>
      <c r="AU19" s="11">
        <v>24.62</v>
      </c>
      <c r="AV19" s="11">
        <v>46.96</v>
      </c>
      <c r="AW19" s="11">
        <v>328.91</v>
      </c>
      <c r="AX19" s="11">
        <v>0</v>
      </c>
      <c r="AY19" s="11">
        <v>78.09</v>
      </c>
      <c r="AZ19" s="11">
        <v>54.86</v>
      </c>
      <c r="BA19" s="11">
        <v>38.520000000000003</v>
      </c>
      <c r="BB19" s="11">
        <v>21.08</v>
      </c>
      <c r="BC19" s="11">
        <v>0.17</v>
      </c>
      <c r="BD19" s="11">
        <v>0.04</v>
      </c>
      <c r="BE19" s="11">
        <v>0.03</v>
      </c>
      <c r="BF19" s="11">
        <v>0.09</v>
      </c>
      <c r="BG19" s="11">
        <v>0.11</v>
      </c>
      <c r="BH19" s="11">
        <v>0.36</v>
      </c>
      <c r="BI19" s="11">
        <v>0</v>
      </c>
      <c r="BJ19" s="11">
        <v>1.1499999999999999</v>
      </c>
      <c r="BK19" s="11">
        <v>0</v>
      </c>
      <c r="BL19" s="11">
        <v>0.35</v>
      </c>
      <c r="BM19" s="11">
        <v>0</v>
      </c>
      <c r="BN19" s="11">
        <v>0</v>
      </c>
      <c r="BO19" s="11">
        <v>0</v>
      </c>
      <c r="BP19" s="11">
        <v>0</v>
      </c>
      <c r="BQ19" s="11">
        <v>0.13</v>
      </c>
      <c r="BR19" s="11">
        <v>1.0900000000000001</v>
      </c>
      <c r="BS19" s="11">
        <v>0</v>
      </c>
      <c r="BT19" s="11">
        <v>0</v>
      </c>
      <c r="BU19" s="11">
        <v>0.1</v>
      </c>
      <c r="BV19" s="11">
        <v>0</v>
      </c>
      <c r="BW19" s="11">
        <v>0</v>
      </c>
      <c r="BX19" s="11">
        <v>0</v>
      </c>
      <c r="BY19" s="11">
        <v>0</v>
      </c>
      <c r="BZ19" s="18">
        <v>307.55</v>
      </c>
    </row>
    <row r="20" spans="1:78" s="4" customFormat="1" ht="13.8" x14ac:dyDescent="0.25">
      <c r="A20" s="11" t="str">
        <f>"-"</f>
        <v>-</v>
      </c>
      <c r="B20" s="11" t="s">
        <v>88</v>
      </c>
      <c r="C20" s="12" t="str">
        <f>"34"</f>
        <v>34</v>
      </c>
      <c r="D20" s="12">
        <v>3.08</v>
      </c>
      <c r="E20" s="12">
        <v>0.35</v>
      </c>
      <c r="F20" s="12">
        <v>0.08</v>
      </c>
      <c r="G20" s="12">
        <v>13.69</v>
      </c>
      <c r="H20" s="11">
        <f t="shared" si="2"/>
        <v>56.879999999999995</v>
      </c>
      <c r="I20" s="11">
        <v>0</v>
      </c>
      <c r="J20" s="11">
        <v>0.2</v>
      </c>
      <c r="K20" s="11">
        <v>0</v>
      </c>
      <c r="L20" s="11">
        <v>1.32</v>
      </c>
      <c r="M20" s="11">
        <v>18.72</v>
      </c>
      <c r="N20" s="11">
        <v>1.28</v>
      </c>
      <c r="O20" s="11">
        <v>0</v>
      </c>
      <c r="P20" s="11">
        <v>0</v>
      </c>
      <c r="Q20" s="11">
        <v>0.12</v>
      </c>
      <c r="R20" s="11">
        <v>0.64</v>
      </c>
      <c r="S20" s="11">
        <v>0</v>
      </c>
      <c r="T20" s="11">
        <v>52.4</v>
      </c>
      <c r="U20" s="11">
        <v>8.8000000000000007</v>
      </c>
      <c r="V20" s="11">
        <v>13.2</v>
      </c>
      <c r="W20" s="11">
        <v>34</v>
      </c>
      <c r="X20" s="11">
        <v>0.8</v>
      </c>
      <c r="Y20" s="11">
        <v>0</v>
      </c>
      <c r="Z20" s="11">
        <v>0</v>
      </c>
      <c r="AA20" s="11">
        <v>0</v>
      </c>
      <c r="AB20" s="11">
        <v>0.68</v>
      </c>
      <c r="AC20" s="11">
        <v>0.06</v>
      </c>
      <c r="AD20" s="11">
        <v>0.02</v>
      </c>
      <c r="AE20" s="11">
        <v>0.64</v>
      </c>
      <c r="AF20" s="11">
        <v>1.2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186.14</v>
      </c>
      <c r="AM20" s="11">
        <v>126.92</v>
      </c>
      <c r="AN20" s="11">
        <v>61.62</v>
      </c>
      <c r="AO20" s="11">
        <v>95.88</v>
      </c>
      <c r="AP20" s="11">
        <v>34.26</v>
      </c>
      <c r="AQ20" s="11">
        <v>118.06</v>
      </c>
      <c r="AR20" s="11">
        <v>109.65</v>
      </c>
      <c r="AS20" s="11">
        <v>127.82</v>
      </c>
      <c r="AT20" s="11">
        <v>175.38</v>
      </c>
      <c r="AU20" s="11">
        <v>56.73</v>
      </c>
      <c r="AV20" s="11">
        <v>76.33</v>
      </c>
      <c r="AW20" s="11">
        <v>433.55</v>
      </c>
      <c r="AX20" s="11">
        <v>1.65</v>
      </c>
      <c r="AY20" s="11">
        <v>119.94</v>
      </c>
      <c r="AZ20" s="11">
        <v>142.69</v>
      </c>
      <c r="BA20" s="11">
        <v>78.77</v>
      </c>
      <c r="BB20" s="11">
        <v>51.16</v>
      </c>
      <c r="BC20" s="11">
        <v>0.12</v>
      </c>
      <c r="BD20" s="11">
        <v>0.05</v>
      </c>
      <c r="BE20" s="11">
        <v>0.03</v>
      </c>
      <c r="BF20" s="11">
        <v>7.0000000000000007E-2</v>
      </c>
      <c r="BG20" s="11">
        <v>0.08</v>
      </c>
      <c r="BH20" s="11">
        <v>0.35</v>
      </c>
      <c r="BI20" s="11">
        <v>0</v>
      </c>
      <c r="BJ20" s="11">
        <v>1</v>
      </c>
      <c r="BK20" s="11">
        <v>0</v>
      </c>
      <c r="BL20" s="11">
        <v>0.31</v>
      </c>
      <c r="BM20" s="11">
        <v>0</v>
      </c>
      <c r="BN20" s="11">
        <v>0</v>
      </c>
      <c r="BO20" s="11">
        <v>0</v>
      </c>
      <c r="BP20" s="11">
        <v>0</v>
      </c>
      <c r="BQ20" s="11">
        <v>0.1</v>
      </c>
      <c r="BR20" s="11">
        <v>0.9</v>
      </c>
      <c r="BS20" s="11">
        <v>0</v>
      </c>
      <c r="BT20" s="11">
        <v>0</v>
      </c>
      <c r="BU20" s="11">
        <v>0.13</v>
      </c>
      <c r="BV20" s="11">
        <v>0</v>
      </c>
      <c r="BW20" s="11">
        <v>0</v>
      </c>
      <c r="BX20" s="11">
        <v>0</v>
      </c>
      <c r="BY20" s="11">
        <v>0</v>
      </c>
      <c r="BZ20" s="18">
        <v>108.41</v>
      </c>
    </row>
    <row r="21" spans="1:78" s="4" customFormat="1" ht="13.8" x14ac:dyDescent="0.25">
      <c r="A21" s="11" t="str">
        <f>""</f>
        <v/>
      </c>
      <c r="B21" s="11" t="s">
        <v>89</v>
      </c>
      <c r="C21" s="12" t="str">
        <f>"30"</f>
        <v>30</v>
      </c>
      <c r="D21" s="12">
        <v>1.1299999999999999</v>
      </c>
      <c r="E21" s="12">
        <v>0.85</v>
      </c>
      <c r="F21" s="12">
        <v>0.51</v>
      </c>
      <c r="G21" s="12">
        <v>5.28</v>
      </c>
      <c r="H21" s="11">
        <f t="shared" si="2"/>
        <v>29.11</v>
      </c>
      <c r="I21" s="11">
        <v>0.74</v>
      </c>
      <c r="J21" s="11">
        <v>0.21</v>
      </c>
      <c r="K21" s="11">
        <v>0</v>
      </c>
      <c r="L21" s="11">
        <v>0.9</v>
      </c>
      <c r="M21" s="11">
        <v>13.47</v>
      </c>
      <c r="N21" s="11">
        <v>0.69</v>
      </c>
      <c r="O21" s="11">
        <v>0</v>
      </c>
      <c r="P21" s="11">
        <v>0</v>
      </c>
      <c r="Q21" s="11">
        <v>0</v>
      </c>
      <c r="R21" s="11">
        <v>0.6</v>
      </c>
      <c r="S21" s="11">
        <v>0</v>
      </c>
      <c r="T21" s="11">
        <v>28.09</v>
      </c>
      <c r="U21" s="11">
        <v>5.48</v>
      </c>
      <c r="V21" s="11">
        <v>3.52</v>
      </c>
      <c r="W21" s="11">
        <v>20.3</v>
      </c>
      <c r="X21" s="11">
        <v>0.88</v>
      </c>
      <c r="Y21" s="11">
        <v>1</v>
      </c>
      <c r="Z21" s="11">
        <v>0.32</v>
      </c>
      <c r="AA21" s="11">
        <v>1.73</v>
      </c>
      <c r="AB21" s="11">
        <v>0.84</v>
      </c>
      <c r="AC21" s="11">
        <v>0.11</v>
      </c>
      <c r="AD21" s="11">
        <v>7.0000000000000007E-2</v>
      </c>
      <c r="AE21" s="11">
        <v>0.28000000000000003</v>
      </c>
      <c r="AF21" s="11">
        <v>0.78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473.3</v>
      </c>
      <c r="AM21" s="11">
        <v>148.24</v>
      </c>
      <c r="AN21" s="11">
        <v>90.15</v>
      </c>
      <c r="AO21" s="11">
        <v>183.38</v>
      </c>
      <c r="AP21" s="11">
        <v>60.55</v>
      </c>
      <c r="AQ21" s="11">
        <v>293.54000000000002</v>
      </c>
      <c r="AR21" s="11">
        <v>194.32</v>
      </c>
      <c r="AS21" s="11">
        <v>233.97</v>
      </c>
      <c r="AT21" s="11">
        <v>201.77</v>
      </c>
      <c r="AU21" s="11">
        <v>118.24</v>
      </c>
      <c r="AV21" s="11">
        <v>205.13</v>
      </c>
      <c r="AW21" s="11">
        <v>1799.79</v>
      </c>
      <c r="AX21" s="11">
        <v>1.92</v>
      </c>
      <c r="AY21" s="11">
        <v>567.16999999999996</v>
      </c>
      <c r="AZ21" s="11">
        <v>294.27</v>
      </c>
      <c r="BA21" s="11">
        <v>147.97</v>
      </c>
      <c r="BB21" s="11">
        <v>116.82</v>
      </c>
      <c r="BC21" s="11">
        <v>0.15</v>
      </c>
      <c r="BD21" s="11">
        <v>7.0000000000000007E-2</v>
      </c>
      <c r="BE21" s="11">
        <v>0.04</v>
      </c>
      <c r="BF21" s="11">
        <v>0.09</v>
      </c>
      <c r="BG21" s="11">
        <v>0.1</v>
      </c>
      <c r="BH21" s="11">
        <v>0.47</v>
      </c>
      <c r="BI21" s="11">
        <v>0</v>
      </c>
      <c r="BJ21" s="11">
        <v>1.32</v>
      </c>
      <c r="BK21" s="11">
        <v>0</v>
      </c>
      <c r="BL21" s="11">
        <v>0.4</v>
      </c>
      <c r="BM21" s="11">
        <v>0</v>
      </c>
      <c r="BN21" s="11">
        <v>0</v>
      </c>
      <c r="BO21" s="11">
        <v>0</v>
      </c>
      <c r="BP21" s="11">
        <v>0.09</v>
      </c>
      <c r="BQ21" s="11">
        <v>0.14000000000000001</v>
      </c>
      <c r="BR21" s="11">
        <v>1.03</v>
      </c>
      <c r="BS21" s="11">
        <v>0</v>
      </c>
      <c r="BT21" s="11">
        <v>0</v>
      </c>
      <c r="BU21" s="11">
        <v>0.31</v>
      </c>
      <c r="BV21" s="11">
        <v>0.01</v>
      </c>
      <c r="BW21" s="11">
        <v>0.01</v>
      </c>
      <c r="BX21" s="11">
        <v>0</v>
      </c>
      <c r="BY21" s="11">
        <v>0</v>
      </c>
      <c r="BZ21" s="18">
        <v>9.4600000000000009</v>
      </c>
    </row>
    <row r="22" spans="1:78" s="4" customFormat="1" ht="13.8" x14ac:dyDescent="0.25">
      <c r="A22" s="13"/>
      <c r="B22" s="13" t="s">
        <v>85</v>
      </c>
      <c r="C22" s="14"/>
      <c r="D22" s="14">
        <v>29.59</v>
      </c>
      <c r="E22" s="14">
        <f>SUM(E16:E21)</f>
        <v>22.750000000000007</v>
      </c>
      <c r="F22" s="14">
        <f t="shared" ref="F22:H22" si="3">SUM(F16:F21)</f>
        <v>26.799999999999997</v>
      </c>
      <c r="G22" s="14">
        <f t="shared" si="3"/>
        <v>79.95</v>
      </c>
      <c r="H22" s="14">
        <f t="shared" si="3"/>
        <v>652</v>
      </c>
      <c r="I22" s="13">
        <v>8.3699999999999992</v>
      </c>
      <c r="J22" s="13">
        <v>6.45</v>
      </c>
      <c r="K22" s="13">
        <v>0</v>
      </c>
      <c r="L22" s="13">
        <v>48.36</v>
      </c>
      <c r="M22" s="13">
        <v>52.1</v>
      </c>
      <c r="N22" s="13">
        <v>10.25</v>
      </c>
      <c r="O22" s="13">
        <v>0</v>
      </c>
      <c r="P22" s="13">
        <v>0</v>
      </c>
      <c r="Q22" s="13">
        <v>1.66</v>
      </c>
      <c r="R22" s="13">
        <v>8.73</v>
      </c>
      <c r="S22" s="13">
        <v>1184.23</v>
      </c>
      <c r="T22" s="13">
        <v>1510.53</v>
      </c>
      <c r="U22" s="13">
        <v>212.11</v>
      </c>
      <c r="V22" s="13">
        <v>114.72</v>
      </c>
      <c r="W22" s="13">
        <v>409.13</v>
      </c>
      <c r="X22" s="13">
        <v>6.48</v>
      </c>
      <c r="Y22" s="13">
        <v>44.27</v>
      </c>
      <c r="Z22" s="13">
        <v>1581.65</v>
      </c>
      <c r="AA22" s="13">
        <v>393.15</v>
      </c>
      <c r="AB22" s="13">
        <v>7.83</v>
      </c>
      <c r="AC22" s="13">
        <v>0.4</v>
      </c>
      <c r="AD22" s="13">
        <v>0.41</v>
      </c>
      <c r="AE22" s="13">
        <v>6.55</v>
      </c>
      <c r="AF22" s="13">
        <v>14.1</v>
      </c>
      <c r="AG22" s="13">
        <v>49.05</v>
      </c>
      <c r="AH22" s="13">
        <v>56.07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8">
        <v>223.85</v>
      </c>
    </row>
    <row r="23" spans="1:78" s="4" customFormat="1" ht="13.8" x14ac:dyDescent="0.25">
      <c r="A23" s="11"/>
      <c r="B23" s="11" t="s">
        <v>86</v>
      </c>
      <c r="C23" s="12"/>
      <c r="D23" s="12">
        <v>13</v>
      </c>
      <c r="E23" s="12">
        <f>((E14+E22)*4)*100/(H14+H22)</f>
        <v>16.567871962062839</v>
      </c>
      <c r="F23" s="12">
        <f>((F14+F22)*9)*100/(H14+H22)</f>
        <v>38.174273858921161</v>
      </c>
      <c r="G23" s="12">
        <f>((G14+G22)*4)*100/(H14+H22)</f>
        <v>45.257854179016007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</row>
    <row r="24" spans="1:78" s="4" customFormat="1" ht="13.8" x14ac:dyDescent="0.25">
      <c r="C24" s="9"/>
      <c r="E24" s="9"/>
      <c r="F24" s="9"/>
      <c r="G24" s="9"/>
      <c r="H24" s="9"/>
    </row>
    <row r="25" spans="1:78" s="4" customFormat="1" ht="13.8" x14ac:dyDescent="0.25">
      <c r="C25" s="9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78" s="4" customFormat="1" ht="13.8" x14ac:dyDescent="0.25">
      <c r="C26" s="9"/>
      <c r="E26" s="9"/>
      <c r="F26" s="9"/>
      <c r="G26" s="9"/>
      <c r="H26" s="9"/>
      <c r="I26" s="9"/>
      <c r="J26" s="9"/>
    </row>
    <row r="27" spans="1:78" s="4" customFormat="1" ht="13.8" x14ac:dyDescent="0.25">
      <c r="C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</row>
    <row r="32" spans="1:78" s="4" customFormat="1" ht="13.8" x14ac:dyDescent="0.25">
      <c r="C32" s="9"/>
      <c r="E32" s="9"/>
      <c r="F32" s="9"/>
      <c r="G32" s="9"/>
      <c r="H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x14ac:dyDescent="0.3">
      <c r="B333" s="4"/>
      <c r="C333" s="9"/>
      <c r="D333" s="4"/>
      <c r="E333" s="9"/>
      <c r="F333" s="9"/>
      <c r="G333" s="9"/>
      <c r="H333" s="9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2:34" x14ac:dyDescent="0.3">
      <c r="C334" s="8"/>
      <c r="E334" s="8"/>
      <c r="F334" s="8"/>
      <c r="G334" s="8"/>
      <c r="H334" s="8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</sheetData>
  <mergeCells count="12">
    <mergeCell ref="B1:Y1"/>
    <mergeCell ref="C3:H3"/>
    <mergeCell ref="A7:A8"/>
    <mergeCell ref="B7:B8"/>
    <mergeCell ref="C7:C8"/>
    <mergeCell ref="D7:D8"/>
    <mergeCell ref="E25:Y25"/>
    <mergeCell ref="CA8:CA9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2018-05-18T12:43:04Z</cp:lastPrinted>
  <dcterms:created xsi:type="dcterms:W3CDTF">2002-09-22T07:35:02Z</dcterms:created>
  <dcterms:modified xsi:type="dcterms:W3CDTF">2025-05-13T06:47:04Z</dcterms:modified>
</cp:coreProperties>
</file>