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3EEDEEE3-F5A7-46F2-A1BC-B9E4743AB6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F23" i="1" l="1"/>
  <c r="G23" i="1"/>
  <c r="E23" i="1"/>
  <c r="H18" i="1"/>
  <c r="H19" i="1"/>
  <c r="H20" i="1"/>
  <c r="H21" i="1"/>
  <c r="H22" i="1"/>
  <c r="H17" i="1"/>
  <c r="H16" i="1"/>
  <c r="G14" i="1"/>
  <c r="F14" i="1"/>
  <c r="E14" i="1"/>
  <c r="H13" i="1"/>
  <c r="H12" i="1"/>
  <c r="H11" i="1"/>
  <c r="H10" i="1"/>
  <c r="H9" i="1"/>
  <c r="H14" i="1" l="1"/>
  <c r="H23" i="1"/>
  <c r="C18" i="1"/>
  <c r="C13" i="1" l="1"/>
  <c r="C22" i="1" l="1"/>
  <c r="A22" i="1"/>
  <c r="C21" i="1"/>
  <c r="A21" i="1"/>
  <c r="C20" i="1"/>
  <c r="A20" i="1"/>
  <c r="C19" i="1"/>
  <c r="A19" i="1"/>
  <c r="A18" i="1"/>
  <c r="C17" i="1"/>
  <c r="A17" i="1"/>
  <c r="C16" i="1"/>
  <c r="A16" i="1"/>
  <c r="A13" i="1"/>
  <c r="C12" i="1"/>
  <c r="A12" i="1"/>
  <c r="C11" i="1"/>
  <c r="A11" i="1"/>
  <c r="C10" i="1"/>
  <c r="A10" i="1"/>
  <c r="C9" i="1"/>
  <c r="A9" i="1"/>
</calcChain>
</file>

<file path=xl/sharedStrings.xml><?xml version="1.0" encoding="utf-8"?>
<sst xmlns="http://schemas.openxmlformats.org/spreadsheetml/2006/main" count="104" uniqueCount="101">
  <si>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</si>
  <si>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</si>
  <si>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</si>
  <si>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</si>
  <si>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</si>
  <si>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</si>
  <si>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</si>
  <si>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</si>
  <si>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</si>
  <si>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</si>
  <si>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</si>
  <si>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</si>
  <si>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</si>
  <si>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</si>
  <si>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</si>
  <si>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</si>
  <si>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</si>
  <si>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</si>
  <si>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</si>
  <si>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</si>
  <si>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</si>
  <si>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</si>
  <si>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</si>
  <si>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</si>
  <si>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</si>
  <si>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</si>
  <si>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</si>
  <si>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</si>
  <si>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</si>
  <si>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</si>
  <si>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</si>
  <si>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</si>
  <si>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</si>
  <si>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</si>
  <si>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</si>
  <si>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</si>
  <si>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</si>
  <si>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</si>
  <si>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</si>
  <si>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</si>
  <si>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</si>
  <si>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</si>
  <si>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</si>
  <si>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</si>
  <si>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</si>
  <si>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</si>
  <si>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</si>
  <si>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</si>
  <si>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</si>
  <si>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</si>
  <si>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</si>
  <si>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</si>
  <si>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</si>
  <si>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</si>
  <si>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</si>
  <si>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</si>
  <si>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</si>
  <si>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</si>
  <si>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</si>
  <si>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</si>
  <si>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</si>
  <si>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</si>
  <si>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</si>
  <si>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</si>
  <si>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</si>
  <si>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</si>
  <si>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</si>
  <si>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</si>
  <si>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</si>
  <si>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</si>
  <si>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</si>
  <si>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</si>
  <si>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</si>
  <si>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</si>
  <si>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</si>
  <si>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</si>
  <si>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</si>
  <si>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</si>
  <si>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</si>
  <si>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</si>
  <si>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</si>
  <si>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</si>
  <si>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</si>
  <si>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</si>
  <si>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</si>
  <si>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</si>
  <si>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Вода, г</t>
  </si>
  <si>
    <t>Батон витаминизированный</t>
  </si>
  <si>
    <t>Хлеб ржано-пшеничный витаминизированый</t>
  </si>
  <si>
    <t xml:space="preserve">Обед </t>
  </si>
  <si>
    <t>Содержание, % от калорийности</t>
  </si>
  <si>
    <t>Каша Дружба молочная с маслом сливочным</t>
  </si>
  <si>
    <t>Бутерброд с маслом и сыром</t>
  </si>
  <si>
    <t>Фрукт свежий яблоко</t>
  </si>
  <si>
    <t>Огурцы свежие</t>
  </si>
  <si>
    <t>Суп картофельный с горохом с гренками м.р.</t>
  </si>
  <si>
    <t>Гуляш из свинины</t>
  </si>
  <si>
    <t xml:space="preserve">МЕНЮ 6 ДЕНЬ    </t>
  </si>
  <si>
    <t>Чай с сахаром</t>
  </si>
  <si>
    <t>Макароны отварные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</si>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</sst>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5" fillId="0" borderId="2" xfId="0" quotePrefix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8"/>
  <sheetViews>
    <sheetView tabSelected="1" workbookViewId="0">
      <selection activeCell="CB15" sqref="CB15"/>
    </sheetView>
  </sheetViews>
  <sheetFormatPr defaultColWidth="9.109375" defaultRowHeight="15.6" x14ac:dyDescent="0.3"/>
  <cols>
    <col min="1" max="1" width="4" style="1" customWidth="1"/>
    <col min="2" max="2" width="30.554687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8.8867187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27" t="s">
        <v>97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79" hidden="1" x14ac:dyDescent="0.3"/>
    <row r="3" spans="1:79" x14ac:dyDescent="0.3">
      <c r="C3" s="28"/>
      <c r="D3" s="28"/>
      <c r="E3" s="28"/>
      <c r="F3" s="28"/>
      <c r="G3" s="28"/>
      <c r="H3" s="28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4" t="s">
        <v>72</v>
      </c>
      <c r="B7" s="24" t="s">
        <v>0</v>
      </c>
      <c r="C7" s="24" t="s">
        <v>4</v>
      </c>
      <c r="D7" s="29" t="s">
        <v>86</v>
      </c>
      <c r="E7" s="23" t="s">
        <v>2</v>
      </c>
      <c r="F7" s="23" t="s">
        <v>6</v>
      </c>
      <c r="G7" s="24" t="s">
        <v>5</v>
      </c>
      <c r="H7" s="24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5" t="s">
        <v>71</v>
      </c>
      <c r="W7" s="25"/>
      <c r="X7" s="25"/>
      <c r="Y7" s="25"/>
      <c r="Z7" s="26" t="s">
        <v>73</v>
      </c>
      <c r="AA7" s="26"/>
      <c r="AB7" s="26"/>
      <c r="AC7" s="26"/>
      <c r="AD7" s="26"/>
      <c r="AE7" s="26"/>
      <c r="AF7" s="26"/>
      <c r="AG7" s="26"/>
      <c r="AH7" s="26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4"/>
      <c r="B8" s="24"/>
      <c r="C8" s="24"/>
      <c r="D8" s="29"/>
      <c r="E8" s="19" t="s">
        <v>1</v>
      </c>
      <c r="F8" s="19" t="s">
        <v>1</v>
      </c>
      <c r="G8" s="24"/>
      <c r="H8" s="2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8" t="s">
        <v>19</v>
      </c>
      <c r="W8" s="18" t="s">
        <v>20</v>
      </c>
      <c r="X8" s="18" t="s">
        <v>21</v>
      </c>
      <c r="Y8" s="18" t="s">
        <v>22</v>
      </c>
      <c r="Z8" s="18" t="s">
        <v>74</v>
      </c>
      <c r="AA8" s="18" t="s">
        <v>23</v>
      </c>
      <c r="AB8" s="18" t="s">
        <v>75</v>
      </c>
      <c r="AC8" s="18" t="s">
        <v>76</v>
      </c>
      <c r="AD8" s="18" t="s">
        <v>77</v>
      </c>
      <c r="AE8" s="18" t="s">
        <v>24</v>
      </c>
      <c r="AF8" s="18" t="s">
        <v>25</v>
      </c>
      <c r="AG8" s="18" t="s">
        <v>26</v>
      </c>
      <c r="AH8" s="18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9" s="4" customFormat="1" ht="13.8" x14ac:dyDescent="0.25">
      <c r="A9" s="11" t="str">
        <f>"17/4"</f>
        <v>17/4</v>
      </c>
      <c r="B9" s="11" t="s">
        <v>91</v>
      </c>
      <c r="C9" s="12" t="str">
        <f>"200/10"</f>
        <v>200/10</v>
      </c>
      <c r="D9" s="12">
        <v>6.92</v>
      </c>
      <c r="E9" s="12">
        <v>5.03</v>
      </c>
      <c r="F9" s="12">
        <v>9.6999999999999993</v>
      </c>
      <c r="G9" s="12">
        <v>25.7</v>
      </c>
      <c r="H9" s="11">
        <f>(E9*4)+(F9*9)+(G9*4)</f>
        <v>210.22</v>
      </c>
      <c r="I9" s="11">
        <v>0.22</v>
      </c>
      <c r="J9" s="11">
        <v>6.85</v>
      </c>
      <c r="K9" s="11">
        <v>0</v>
      </c>
      <c r="L9" s="11">
        <v>10.84</v>
      </c>
      <c r="M9" s="11">
        <v>25.78</v>
      </c>
      <c r="N9" s="11">
        <v>3.27</v>
      </c>
      <c r="O9" s="11">
        <v>0</v>
      </c>
      <c r="P9" s="11">
        <v>0</v>
      </c>
      <c r="Q9" s="11">
        <v>0.1</v>
      </c>
      <c r="R9" s="11">
        <v>2.36</v>
      </c>
      <c r="S9" s="11">
        <v>356.32</v>
      </c>
      <c r="T9" s="11">
        <v>208.9</v>
      </c>
      <c r="U9" s="11">
        <v>140.27000000000001</v>
      </c>
      <c r="V9" s="11">
        <v>31.44</v>
      </c>
      <c r="W9" s="11">
        <v>212.49</v>
      </c>
      <c r="X9" s="11">
        <v>0.84</v>
      </c>
      <c r="Y9" s="11">
        <v>35.76</v>
      </c>
      <c r="Z9" s="11">
        <v>31.84</v>
      </c>
      <c r="AA9" s="11">
        <v>66.56</v>
      </c>
      <c r="AB9" s="11">
        <v>0.77</v>
      </c>
      <c r="AC9" s="11">
        <v>0.12</v>
      </c>
      <c r="AD9" s="11">
        <v>0.16</v>
      </c>
      <c r="AE9" s="11">
        <v>1.05</v>
      </c>
      <c r="AF9" s="11">
        <v>2.89</v>
      </c>
      <c r="AG9" s="11">
        <v>0.51</v>
      </c>
      <c r="AH9" s="11">
        <v>0.51</v>
      </c>
      <c r="AI9" s="11">
        <v>0</v>
      </c>
      <c r="AJ9" s="11">
        <v>0</v>
      </c>
      <c r="AK9" s="11">
        <v>0</v>
      </c>
      <c r="AL9" s="11">
        <v>222.48</v>
      </c>
      <c r="AM9" s="11">
        <v>162.47</v>
      </c>
      <c r="AN9" s="11">
        <v>62.71</v>
      </c>
      <c r="AO9" s="11">
        <v>112.29</v>
      </c>
      <c r="AP9" s="11">
        <v>37.53</v>
      </c>
      <c r="AQ9" s="11">
        <v>138.11000000000001</v>
      </c>
      <c r="AR9" s="11">
        <v>105.17</v>
      </c>
      <c r="AS9" s="11">
        <v>120.92</v>
      </c>
      <c r="AT9" s="11">
        <v>185.21</v>
      </c>
      <c r="AU9" s="11">
        <v>66.22</v>
      </c>
      <c r="AV9" s="11">
        <v>77.8</v>
      </c>
      <c r="AW9" s="11">
        <v>677.89</v>
      </c>
      <c r="AX9" s="11">
        <v>0.53</v>
      </c>
      <c r="AY9" s="11">
        <v>263.47000000000003</v>
      </c>
      <c r="AZ9" s="11">
        <v>166.65</v>
      </c>
      <c r="BA9" s="11">
        <v>109.19</v>
      </c>
      <c r="BB9" s="11">
        <v>45.43</v>
      </c>
      <c r="BC9" s="11">
        <v>0.18</v>
      </c>
      <c r="BD9" s="11">
        <v>0.04</v>
      </c>
      <c r="BE9" s="11">
        <v>0.03</v>
      </c>
      <c r="BF9" s="11">
        <v>0.09</v>
      </c>
      <c r="BG9" s="11">
        <v>0.11</v>
      </c>
      <c r="BH9" s="11">
        <v>0.37</v>
      </c>
      <c r="BI9" s="11">
        <v>0</v>
      </c>
      <c r="BJ9" s="11">
        <v>1.17</v>
      </c>
      <c r="BK9" s="11">
        <v>0</v>
      </c>
      <c r="BL9" s="11">
        <v>0.36</v>
      </c>
      <c r="BM9" s="11">
        <v>0</v>
      </c>
      <c r="BN9" s="11">
        <v>0</v>
      </c>
      <c r="BO9" s="11">
        <v>0</v>
      </c>
      <c r="BP9" s="11">
        <v>0</v>
      </c>
      <c r="BQ9" s="11">
        <v>0.14000000000000001</v>
      </c>
      <c r="BR9" s="11">
        <v>1.55</v>
      </c>
      <c r="BS9" s="11">
        <v>0</v>
      </c>
      <c r="BT9" s="11">
        <v>0</v>
      </c>
      <c r="BU9" s="11">
        <v>7.0000000000000007E-2</v>
      </c>
      <c r="BV9" s="11">
        <v>0.01</v>
      </c>
      <c r="BW9" s="11">
        <v>0.02</v>
      </c>
      <c r="BX9" s="11">
        <v>0</v>
      </c>
      <c r="BY9" s="11">
        <v>0</v>
      </c>
      <c r="BZ9" s="11">
        <v>109.6</v>
      </c>
    </row>
    <row r="10" spans="1:79" s="4" customFormat="1" ht="13.8" x14ac:dyDescent="0.25">
      <c r="A10" s="11" t="str">
        <f>"4/13"</f>
        <v>4/13</v>
      </c>
      <c r="B10" s="11" t="s">
        <v>92</v>
      </c>
      <c r="C10" s="12" t="str">
        <f>"30/15/15"</f>
        <v>30/15/15</v>
      </c>
      <c r="D10" s="12">
        <v>6.99</v>
      </c>
      <c r="E10" s="12">
        <v>11.97</v>
      </c>
      <c r="F10" s="12">
        <v>7.48</v>
      </c>
      <c r="G10" s="12">
        <v>20.04</v>
      </c>
      <c r="H10" s="11">
        <f t="shared" ref="H10:H13" si="0">(E10*4)+(F10*9)+(G10*4)</f>
        <v>195.36</v>
      </c>
      <c r="I10" s="11">
        <v>0.35</v>
      </c>
      <c r="J10" s="11">
        <v>9.86</v>
      </c>
      <c r="K10" s="11">
        <v>0</v>
      </c>
      <c r="L10" s="11">
        <v>1.5</v>
      </c>
      <c r="M10" s="11">
        <v>19.66</v>
      </c>
      <c r="N10" s="11">
        <v>1.34</v>
      </c>
      <c r="O10" s="11">
        <v>0</v>
      </c>
      <c r="P10" s="11">
        <v>0</v>
      </c>
      <c r="Q10" s="11">
        <v>0.41</v>
      </c>
      <c r="R10" s="11">
        <v>1.3</v>
      </c>
      <c r="S10" s="11">
        <v>159.81</v>
      </c>
      <c r="T10" s="11">
        <v>71.12</v>
      </c>
      <c r="U10" s="11">
        <v>150.91999999999999</v>
      </c>
      <c r="V10" s="11">
        <v>21.56</v>
      </c>
      <c r="W10" s="11">
        <v>122.36</v>
      </c>
      <c r="X10" s="11">
        <v>0.97</v>
      </c>
      <c r="Y10" s="11">
        <v>112</v>
      </c>
      <c r="Z10" s="11">
        <v>77</v>
      </c>
      <c r="AA10" s="11">
        <v>124.74</v>
      </c>
      <c r="AB10" s="11">
        <v>0.91</v>
      </c>
      <c r="AC10" s="11">
        <v>7.0000000000000007E-2</v>
      </c>
      <c r="AD10" s="11">
        <v>0.09</v>
      </c>
      <c r="AE10" s="11">
        <v>0.7</v>
      </c>
      <c r="AF10" s="11">
        <v>2.2400000000000002</v>
      </c>
      <c r="AG10" s="11">
        <v>0.1</v>
      </c>
      <c r="AH10" s="11">
        <v>0.1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244.39</v>
      </c>
      <c r="CA10" s="24"/>
    </row>
    <row r="11" spans="1:79" s="4" customFormat="1" ht="13.8" x14ac:dyDescent="0.25">
      <c r="A11" s="11" t="str">
        <f>"17/10"</f>
        <v>17/10</v>
      </c>
      <c r="B11" s="11" t="s">
        <v>98</v>
      </c>
      <c r="C11" s="12" t="str">
        <f>"200"</f>
        <v>200</v>
      </c>
      <c r="D11" s="12">
        <v>2.4900000000000002</v>
      </c>
      <c r="E11" s="12">
        <v>0.41</v>
      </c>
      <c r="F11" s="12">
        <v>0.08</v>
      </c>
      <c r="G11" s="12">
        <v>13.75</v>
      </c>
      <c r="H11" s="11">
        <f t="shared" si="0"/>
        <v>57.36</v>
      </c>
      <c r="I11" s="11">
        <v>0</v>
      </c>
      <c r="J11" s="11">
        <v>1</v>
      </c>
      <c r="K11" s="11">
        <v>0</v>
      </c>
      <c r="L11" s="11">
        <v>20.3</v>
      </c>
      <c r="M11" s="11">
        <v>0</v>
      </c>
      <c r="N11" s="11">
        <v>0</v>
      </c>
      <c r="O11" s="11">
        <v>0</v>
      </c>
      <c r="P11" s="11">
        <v>0</v>
      </c>
      <c r="Q11" s="11">
        <v>0.05</v>
      </c>
      <c r="R11" s="11">
        <v>0.37</v>
      </c>
      <c r="S11" s="11">
        <v>50.1</v>
      </c>
      <c r="T11" s="11">
        <v>64.77</v>
      </c>
      <c r="U11" s="11">
        <v>53.33</v>
      </c>
      <c r="V11" s="11">
        <v>6.09</v>
      </c>
      <c r="W11" s="11">
        <v>39.15</v>
      </c>
      <c r="X11" s="11">
        <v>0.1</v>
      </c>
      <c r="Y11" s="11">
        <v>6</v>
      </c>
      <c r="Z11" s="11">
        <v>4</v>
      </c>
      <c r="AA11" s="11">
        <v>11</v>
      </c>
      <c r="AB11" s="11">
        <v>0</v>
      </c>
      <c r="AC11" s="11">
        <v>0.01</v>
      </c>
      <c r="AD11" s="11">
        <v>0.06</v>
      </c>
      <c r="AE11" s="11">
        <v>0.04</v>
      </c>
      <c r="AF11" s="11">
        <v>0.4</v>
      </c>
      <c r="AG11" s="11">
        <v>0.26</v>
      </c>
      <c r="AH11" s="11">
        <v>1.1200000000000001</v>
      </c>
      <c r="AI11" s="11">
        <v>0</v>
      </c>
      <c r="AJ11" s="11">
        <v>0</v>
      </c>
      <c r="AK11" s="11">
        <v>0</v>
      </c>
      <c r="AL11" s="11">
        <v>203.58</v>
      </c>
      <c r="AM11" s="11">
        <v>67.510000000000005</v>
      </c>
      <c r="AN11" s="11">
        <v>40.020000000000003</v>
      </c>
      <c r="AO11" s="11">
        <v>80.040000000000006</v>
      </c>
      <c r="AP11" s="11">
        <v>30.28</v>
      </c>
      <c r="AQ11" s="11">
        <v>144.77000000000001</v>
      </c>
      <c r="AR11" s="11">
        <v>89.78</v>
      </c>
      <c r="AS11" s="11">
        <v>125.28</v>
      </c>
      <c r="AT11" s="11">
        <v>103.36</v>
      </c>
      <c r="AU11" s="11">
        <v>54.29</v>
      </c>
      <c r="AV11" s="11">
        <v>96.05</v>
      </c>
      <c r="AW11" s="11">
        <v>803.18</v>
      </c>
      <c r="AX11" s="11">
        <v>93.96</v>
      </c>
      <c r="AY11" s="11">
        <v>261.7</v>
      </c>
      <c r="AZ11" s="11">
        <v>113.8</v>
      </c>
      <c r="BA11" s="11">
        <v>75.52</v>
      </c>
      <c r="BB11" s="11">
        <v>59.86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0.06</v>
      </c>
      <c r="BJ11" s="11">
        <v>0.03</v>
      </c>
      <c r="BK11" s="11">
        <v>0.03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0.03</v>
      </c>
      <c r="BS11" s="11">
        <v>0</v>
      </c>
      <c r="BT11" s="11">
        <v>0</v>
      </c>
      <c r="BU11" s="11">
        <v>0.11</v>
      </c>
      <c r="BV11" s="11">
        <v>0.01</v>
      </c>
      <c r="BW11" s="11">
        <v>0</v>
      </c>
      <c r="BX11" s="11">
        <v>0</v>
      </c>
      <c r="BY11" s="11">
        <v>0</v>
      </c>
      <c r="BZ11" s="11">
        <v>15.64</v>
      </c>
      <c r="CA11" s="24"/>
    </row>
    <row r="12" spans="1:79" s="4" customFormat="1" ht="13.8" x14ac:dyDescent="0.25">
      <c r="A12" s="11" t="str">
        <f>""</f>
        <v/>
      </c>
      <c r="B12" s="11" t="s">
        <v>88</v>
      </c>
      <c r="C12" s="12" t="str">
        <f>"40"</f>
        <v>40</v>
      </c>
      <c r="D12" s="12">
        <v>1.1299999999999999</v>
      </c>
      <c r="E12" s="12">
        <v>0.85</v>
      </c>
      <c r="F12" s="12">
        <v>0.51</v>
      </c>
      <c r="G12" s="12">
        <v>5.28</v>
      </c>
      <c r="H12" s="11">
        <f t="shared" si="0"/>
        <v>29.11</v>
      </c>
      <c r="I12" s="11">
        <v>0.74</v>
      </c>
      <c r="J12" s="11">
        <v>0.21</v>
      </c>
      <c r="K12" s="11">
        <v>0</v>
      </c>
      <c r="L12" s="11">
        <v>0.9</v>
      </c>
      <c r="M12" s="11">
        <v>13.47</v>
      </c>
      <c r="N12" s="11">
        <v>0.69</v>
      </c>
      <c r="O12" s="11">
        <v>0</v>
      </c>
      <c r="P12" s="11">
        <v>0</v>
      </c>
      <c r="Q12" s="11">
        <v>0</v>
      </c>
      <c r="R12" s="11">
        <v>0.6</v>
      </c>
      <c r="S12" s="11">
        <v>0</v>
      </c>
      <c r="T12" s="11">
        <v>28.09</v>
      </c>
      <c r="U12" s="11">
        <v>5.48</v>
      </c>
      <c r="V12" s="11">
        <v>3.52</v>
      </c>
      <c r="W12" s="11">
        <v>20.3</v>
      </c>
      <c r="X12" s="11">
        <v>0.88</v>
      </c>
      <c r="Y12" s="11">
        <v>1</v>
      </c>
      <c r="Z12" s="11">
        <v>0.32</v>
      </c>
      <c r="AA12" s="11">
        <v>1.73</v>
      </c>
      <c r="AB12" s="11">
        <v>0.84</v>
      </c>
      <c r="AC12" s="11">
        <v>0.11</v>
      </c>
      <c r="AD12" s="11">
        <v>7.0000000000000007E-2</v>
      </c>
      <c r="AE12" s="11">
        <v>0.28000000000000003</v>
      </c>
      <c r="AF12" s="11">
        <v>0.78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170.8</v>
      </c>
      <c r="AM12" s="11">
        <v>89.2</v>
      </c>
      <c r="AN12" s="11">
        <v>37.200000000000003</v>
      </c>
      <c r="AO12" s="11">
        <v>79.2</v>
      </c>
      <c r="AP12" s="11">
        <v>32</v>
      </c>
      <c r="AQ12" s="11">
        <v>148.4</v>
      </c>
      <c r="AR12" s="11">
        <v>118.8</v>
      </c>
      <c r="AS12" s="11">
        <v>116.4</v>
      </c>
      <c r="AT12" s="11">
        <v>185.6</v>
      </c>
      <c r="AU12" s="11">
        <v>49.6</v>
      </c>
      <c r="AV12" s="11">
        <v>124</v>
      </c>
      <c r="AW12" s="11">
        <v>611.6</v>
      </c>
      <c r="AX12" s="11">
        <v>0</v>
      </c>
      <c r="AY12" s="11">
        <v>210.4</v>
      </c>
      <c r="AZ12" s="11">
        <v>116.4</v>
      </c>
      <c r="BA12" s="11">
        <v>72</v>
      </c>
      <c r="BB12" s="11">
        <v>52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0.06</v>
      </c>
      <c r="BK12" s="11">
        <v>0</v>
      </c>
      <c r="BL12" s="11">
        <v>0</v>
      </c>
      <c r="BM12" s="11">
        <v>0.01</v>
      </c>
      <c r="BN12" s="11">
        <v>0</v>
      </c>
      <c r="BO12" s="11">
        <v>0</v>
      </c>
      <c r="BP12" s="11">
        <v>0</v>
      </c>
      <c r="BQ12" s="11">
        <v>0</v>
      </c>
      <c r="BR12" s="11">
        <v>0.04</v>
      </c>
      <c r="BS12" s="11">
        <v>0</v>
      </c>
      <c r="BT12" s="11">
        <v>0</v>
      </c>
      <c r="BU12" s="11">
        <v>0.19</v>
      </c>
      <c r="BV12" s="11">
        <v>0.03</v>
      </c>
      <c r="BW12" s="11">
        <v>0</v>
      </c>
      <c r="BX12" s="11">
        <v>0</v>
      </c>
      <c r="BY12" s="11">
        <v>0</v>
      </c>
      <c r="BZ12" s="11">
        <v>18.8</v>
      </c>
    </row>
    <row r="13" spans="1:79" s="4" customFormat="1" ht="13.8" x14ac:dyDescent="0.25">
      <c r="A13" s="11" t="str">
        <f>""</f>
        <v/>
      </c>
      <c r="B13" s="11" t="s">
        <v>93</v>
      </c>
      <c r="C13" s="12" t="str">
        <f>"201"</f>
        <v>201</v>
      </c>
      <c r="D13" s="12">
        <v>0.47</v>
      </c>
      <c r="E13" s="12">
        <v>0.6</v>
      </c>
      <c r="F13" s="12">
        <v>0.6</v>
      </c>
      <c r="G13" s="12">
        <v>14.7</v>
      </c>
      <c r="H13" s="11">
        <f t="shared" si="0"/>
        <v>66.599999999999994</v>
      </c>
      <c r="I13" s="11">
        <v>0</v>
      </c>
      <c r="J13" s="11">
        <v>0.05</v>
      </c>
      <c r="K13" s="11">
        <v>0</v>
      </c>
      <c r="L13" s="11">
        <v>30.57</v>
      </c>
      <c r="M13" s="11">
        <v>0</v>
      </c>
      <c r="N13" s="11">
        <v>2.1800000000000002</v>
      </c>
      <c r="O13" s="11">
        <v>0</v>
      </c>
      <c r="P13" s="11">
        <v>0</v>
      </c>
      <c r="Q13" s="11">
        <v>1.1499999999999999</v>
      </c>
      <c r="R13" s="11">
        <v>0.48</v>
      </c>
      <c r="S13" s="11">
        <v>0</v>
      </c>
      <c r="T13" s="11">
        <v>154.79</v>
      </c>
      <c r="U13" s="11">
        <v>16.63</v>
      </c>
      <c r="V13" s="11">
        <v>13.49</v>
      </c>
      <c r="W13" s="11">
        <v>14.36</v>
      </c>
      <c r="X13" s="11">
        <v>0.64</v>
      </c>
      <c r="Y13" s="11">
        <v>0</v>
      </c>
      <c r="Z13" s="11">
        <v>40</v>
      </c>
      <c r="AA13" s="11">
        <v>8.5</v>
      </c>
      <c r="AB13" s="11">
        <v>0.35</v>
      </c>
      <c r="AC13" s="11">
        <v>0.01</v>
      </c>
      <c r="AD13" s="11">
        <v>0.02</v>
      </c>
      <c r="AE13" s="11">
        <v>0.12</v>
      </c>
      <c r="AF13" s="11">
        <v>0.2</v>
      </c>
      <c r="AG13" s="11">
        <v>40</v>
      </c>
      <c r="AH13" s="11">
        <v>50</v>
      </c>
      <c r="AI13" s="11">
        <v>0</v>
      </c>
      <c r="AJ13" s="11">
        <v>0</v>
      </c>
      <c r="AK13" s="11">
        <v>0</v>
      </c>
      <c r="AL13" s="11">
        <v>596.86</v>
      </c>
      <c r="AM13" s="11">
        <v>319.18</v>
      </c>
      <c r="AN13" s="11">
        <v>139.93</v>
      </c>
      <c r="AO13" s="11">
        <v>271.52999999999997</v>
      </c>
      <c r="AP13" s="11">
        <v>99.81</v>
      </c>
      <c r="AQ13" s="11">
        <v>431.28</v>
      </c>
      <c r="AR13" s="11">
        <v>313.75</v>
      </c>
      <c r="AS13" s="11">
        <v>362.6</v>
      </c>
      <c r="AT13" s="11">
        <v>474.17</v>
      </c>
      <c r="AU13" s="11">
        <v>170.1</v>
      </c>
      <c r="AV13" s="11">
        <v>297.83999999999997</v>
      </c>
      <c r="AW13" s="11">
        <v>2092.6799999999998</v>
      </c>
      <c r="AX13" s="11">
        <v>94.49</v>
      </c>
      <c r="AY13" s="11">
        <v>735.57</v>
      </c>
      <c r="AZ13" s="11">
        <v>396.85</v>
      </c>
      <c r="BA13" s="11">
        <v>256.70999999999998</v>
      </c>
      <c r="BB13" s="11">
        <v>157.29</v>
      </c>
      <c r="BC13" s="11">
        <v>0.18</v>
      </c>
      <c r="BD13" s="11">
        <v>0.04</v>
      </c>
      <c r="BE13" s="11">
        <v>0.03</v>
      </c>
      <c r="BF13" s="11">
        <v>0.09</v>
      </c>
      <c r="BG13" s="11">
        <v>0.11</v>
      </c>
      <c r="BH13" s="11">
        <v>0.37</v>
      </c>
      <c r="BI13" s="11">
        <v>0.06</v>
      </c>
      <c r="BJ13" s="11">
        <v>1.26</v>
      </c>
      <c r="BK13" s="11">
        <v>0.03</v>
      </c>
      <c r="BL13" s="11">
        <v>0.36</v>
      </c>
      <c r="BM13" s="11">
        <v>0.01</v>
      </c>
      <c r="BN13" s="11">
        <v>0</v>
      </c>
      <c r="BO13" s="11">
        <v>0</v>
      </c>
      <c r="BP13" s="11">
        <v>0</v>
      </c>
      <c r="BQ13" s="11">
        <v>0.14000000000000001</v>
      </c>
      <c r="BR13" s="11">
        <v>1.62</v>
      </c>
      <c r="BS13" s="11">
        <v>0</v>
      </c>
      <c r="BT13" s="11">
        <v>0</v>
      </c>
      <c r="BU13" s="11">
        <v>0.38</v>
      </c>
      <c r="BV13" s="11">
        <v>0.05</v>
      </c>
      <c r="BW13" s="11">
        <v>0.02</v>
      </c>
      <c r="BX13" s="11">
        <v>0</v>
      </c>
      <c r="BY13" s="11">
        <v>0</v>
      </c>
      <c r="BZ13" s="11">
        <v>388.43</v>
      </c>
    </row>
    <row r="14" spans="1:79" s="4" customFormat="1" ht="13.8" x14ac:dyDescent="0.25">
      <c r="A14" s="13"/>
      <c r="B14" s="13" t="s">
        <v>85</v>
      </c>
      <c r="C14" s="14"/>
      <c r="D14" s="14">
        <v>19.510000000000002</v>
      </c>
      <c r="E14" s="14">
        <f>SUM(E9:E13)</f>
        <v>18.860000000000003</v>
      </c>
      <c r="F14" s="14">
        <f>SUM(F9:F13)</f>
        <v>18.37</v>
      </c>
      <c r="G14" s="14">
        <f>SUM(G9:G13)</f>
        <v>79.47</v>
      </c>
      <c r="H14" s="14">
        <f>SUM(H9:H13)</f>
        <v>558.65000000000009</v>
      </c>
      <c r="I14" s="13">
        <v>1.31</v>
      </c>
      <c r="J14" s="13">
        <v>17.91</v>
      </c>
      <c r="K14" s="13">
        <v>0</v>
      </c>
      <c r="L14" s="13">
        <v>50.9</v>
      </c>
      <c r="M14" s="13">
        <v>52.03</v>
      </c>
      <c r="N14" s="13">
        <v>9.8000000000000007</v>
      </c>
      <c r="O14" s="13">
        <v>0</v>
      </c>
      <c r="P14" s="13">
        <v>0</v>
      </c>
      <c r="Q14" s="13">
        <v>3.41</v>
      </c>
      <c r="R14" s="13">
        <v>5.4</v>
      </c>
      <c r="S14" s="13">
        <v>566.23</v>
      </c>
      <c r="T14" s="13">
        <v>792.41</v>
      </c>
      <c r="U14" s="13">
        <v>422.09</v>
      </c>
      <c r="V14" s="13">
        <v>89.49</v>
      </c>
      <c r="W14" s="13">
        <v>434.99</v>
      </c>
      <c r="X14" s="13">
        <v>3.01</v>
      </c>
      <c r="Y14" s="13">
        <v>154.5</v>
      </c>
      <c r="Z14" s="13">
        <v>223.02</v>
      </c>
      <c r="AA14" s="13">
        <v>221.63</v>
      </c>
      <c r="AB14" s="13">
        <v>2.95</v>
      </c>
      <c r="AC14" s="13">
        <v>0.36</v>
      </c>
      <c r="AD14" s="13">
        <v>0.41</v>
      </c>
      <c r="AE14" s="13">
        <v>2.38</v>
      </c>
      <c r="AF14" s="13">
        <v>6.97</v>
      </c>
      <c r="AG14" s="13">
        <v>132.87</v>
      </c>
      <c r="AH14" s="13">
        <v>133.72999999999999</v>
      </c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</row>
    <row r="15" spans="1:79" s="4" customFormat="1" ht="13.8" x14ac:dyDescent="0.25">
      <c r="A15" s="11"/>
      <c r="B15" s="17" t="s">
        <v>89</v>
      </c>
      <c r="C15" s="12"/>
      <c r="D15" s="12"/>
      <c r="E15" s="12"/>
      <c r="F15" s="12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</row>
    <row r="16" spans="1:79" s="4" customFormat="1" ht="13.8" x14ac:dyDescent="0.25">
      <c r="A16" s="11" t="str">
        <f>""</f>
        <v/>
      </c>
      <c r="B16" s="11" t="s">
        <v>94</v>
      </c>
      <c r="C16" s="12" t="str">
        <f>"60"</f>
        <v>60</v>
      </c>
      <c r="D16" s="12">
        <v>0.47</v>
      </c>
      <c r="E16" s="12">
        <v>0.5</v>
      </c>
      <c r="F16" s="12">
        <v>0.09</v>
      </c>
      <c r="G16" s="12">
        <v>1.71</v>
      </c>
      <c r="H16" s="11">
        <f>(E16*4)+(F16*9)+(G16*4)</f>
        <v>9.65</v>
      </c>
      <c r="I16" s="11">
        <v>0</v>
      </c>
      <c r="J16" s="11">
        <v>0.05</v>
      </c>
      <c r="K16" s="11">
        <v>0</v>
      </c>
      <c r="L16" s="11">
        <v>30.57</v>
      </c>
      <c r="M16" s="11">
        <v>0</v>
      </c>
      <c r="N16" s="11">
        <v>2.1800000000000002</v>
      </c>
      <c r="O16" s="11">
        <v>0</v>
      </c>
      <c r="P16" s="11">
        <v>0</v>
      </c>
      <c r="Q16" s="11">
        <v>1.1499999999999999</v>
      </c>
      <c r="R16" s="11">
        <v>0.48</v>
      </c>
      <c r="S16" s="11">
        <v>0</v>
      </c>
      <c r="T16" s="11">
        <v>154.79</v>
      </c>
      <c r="U16" s="11">
        <v>16.63</v>
      </c>
      <c r="V16" s="11">
        <v>13.49</v>
      </c>
      <c r="W16" s="11">
        <v>14.36</v>
      </c>
      <c r="X16" s="11">
        <v>0.64</v>
      </c>
      <c r="Y16" s="11">
        <v>0</v>
      </c>
      <c r="Z16" s="11">
        <v>40</v>
      </c>
      <c r="AA16" s="11">
        <v>8.5</v>
      </c>
      <c r="AB16" s="11">
        <v>0.35</v>
      </c>
      <c r="AC16" s="11">
        <v>0.01</v>
      </c>
      <c r="AD16" s="11">
        <v>0.02</v>
      </c>
      <c r="AE16" s="11">
        <v>0.12</v>
      </c>
      <c r="AF16" s="11">
        <v>0.2</v>
      </c>
      <c r="AG16" s="11">
        <v>40</v>
      </c>
      <c r="AH16" s="11">
        <v>50</v>
      </c>
      <c r="AI16" s="11">
        <v>0</v>
      </c>
      <c r="AJ16" s="11">
        <v>0</v>
      </c>
      <c r="AK16" s="11">
        <v>0</v>
      </c>
      <c r="AL16" s="11">
        <v>983.16</v>
      </c>
      <c r="AM16" s="11">
        <v>1013</v>
      </c>
      <c r="AN16" s="11">
        <v>296.01</v>
      </c>
      <c r="AO16" s="11">
        <v>529.23</v>
      </c>
      <c r="AP16" s="11">
        <v>142.57</v>
      </c>
      <c r="AQ16" s="11">
        <v>535.47</v>
      </c>
      <c r="AR16" s="11">
        <v>704.63</v>
      </c>
      <c r="AS16" s="11">
        <v>685.48</v>
      </c>
      <c r="AT16" s="11">
        <v>1142.94</v>
      </c>
      <c r="AU16" s="11">
        <v>454.5</v>
      </c>
      <c r="AV16" s="11">
        <v>601.72</v>
      </c>
      <c r="AW16" s="11">
        <v>2090.2399999999998</v>
      </c>
      <c r="AX16" s="11">
        <v>176.72</v>
      </c>
      <c r="AY16" s="11">
        <v>480.59</v>
      </c>
      <c r="AZ16" s="11">
        <v>539.91</v>
      </c>
      <c r="BA16" s="11">
        <v>432.51</v>
      </c>
      <c r="BB16" s="11">
        <v>179.95</v>
      </c>
      <c r="BC16" s="11">
        <v>0.1</v>
      </c>
      <c r="BD16" s="11">
        <v>0.05</v>
      </c>
      <c r="BE16" s="11">
        <v>0.03</v>
      </c>
      <c r="BF16" s="11">
        <v>0.06</v>
      </c>
      <c r="BG16" s="11">
        <v>7.0000000000000007E-2</v>
      </c>
      <c r="BH16" s="11">
        <v>0.33</v>
      </c>
      <c r="BI16" s="11">
        <v>0</v>
      </c>
      <c r="BJ16" s="11">
        <v>0.83</v>
      </c>
      <c r="BK16" s="11">
        <v>0</v>
      </c>
      <c r="BL16" s="11">
        <v>0.27</v>
      </c>
      <c r="BM16" s="11">
        <v>0.01</v>
      </c>
      <c r="BN16" s="11">
        <v>0</v>
      </c>
      <c r="BO16" s="11">
        <v>0</v>
      </c>
      <c r="BP16" s="11">
        <v>0</v>
      </c>
      <c r="BQ16" s="11">
        <v>0.09</v>
      </c>
      <c r="BR16" s="11">
        <v>0.7</v>
      </c>
      <c r="BS16" s="11">
        <v>0</v>
      </c>
      <c r="BT16" s="11">
        <v>0</v>
      </c>
      <c r="BU16" s="11">
        <v>7.0000000000000007E-2</v>
      </c>
      <c r="BV16" s="11">
        <v>0.01</v>
      </c>
      <c r="BW16" s="11">
        <v>0</v>
      </c>
      <c r="BX16" s="11">
        <v>0</v>
      </c>
      <c r="BY16" s="11">
        <v>0</v>
      </c>
      <c r="BZ16" s="11">
        <v>77.88</v>
      </c>
    </row>
    <row r="17" spans="1:78" s="22" customFormat="1" ht="27.6" x14ac:dyDescent="0.25">
      <c r="A17" s="20" t="str">
        <f>"19/2"</f>
        <v>19/2</v>
      </c>
      <c r="B17" s="20" t="s">
        <v>95</v>
      </c>
      <c r="C17" s="21" t="str">
        <f>"250/10"</f>
        <v>250/10</v>
      </c>
      <c r="D17" s="21">
        <v>5.05</v>
      </c>
      <c r="E17" s="21">
        <v>6.19</v>
      </c>
      <c r="F17" s="21">
        <v>7.44</v>
      </c>
      <c r="G17" s="21">
        <v>24.49</v>
      </c>
      <c r="H17" s="11">
        <f t="shared" ref="H17:H22" si="1">(E17*4)+(F17*9)+(G17*4)</f>
        <v>189.68</v>
      </c>
      <c r="I17" s="20">
        <v>3.25</v>
      </c>
      <c r="J17" s="20">
        <v>0.05</v>
      </c>
      <c r="K17" s="20">
        <v>0</v>
      </c>
      <c r="L17" s="20">
        <v>2.78</v>
      </c>
      <c r="M17" s="20">
        <v>15.02</v>
      </c>
      <c r="N17" s="20">
        <v>3.17</v>
      </c>
      <c r="O17" s="20">
        <v>0</v>
      </c>
      <c r="P17" s="20">
        <v>0</v>
      </c>
      <c r="Q17" s="20">
        <v>0.15</v>
      </c>
      <c r="R17" s="20">
        <v>2.56</v>
      </c>
      <c r="S17" s="20">
        <v>12.75</v>
      </c>
      <c r="T17" s="20">
        <v>436.67</v>
      </c>
      <c r="U17" s="20">
        <v>33.79</v>
      </c>
      <c r="V17" s="20">
        <v>33.39</v>
      </c>
      <c r="W17" s="20">
        <v>93.21</v>
      </c>
      <c r="X17" s="20">
        <v>1.74</v>
      </c>
      <c r="Y17" s="20">
        <v>0</v>
      </c>
      <c r="Z17" s="20">
        <v>969.6</v>
      </c>
      <c r="AA17" s="20">
        <v>201.9</v>
      </c>
      <c r="AB17" s="20">
        <v>2.4500000000000002</v>
      </c>
      <c r="AC17" s="20">
        <v>0.17</v>
      </c>
      <c r="AD17" s="20">
        <v>0.06</v>
      </c>
      <c r="AE17" s="20">
        <v>0.97</v>
      </c>
      <c r="AF17" s="20">
        <v>2.36</v>
      </c>
      <c r="AG17" s="20">
        <v>4.5999999999999996</v>
      </c>
      <c r="AH17" s="20">
        <v>4.78</v>
      </c>
      <c r="AI17" s="20">
        <v>0</v>
      </c>
      <c r="AJ17" s="20">
        <v>0</v>
      </c>
      <c r="AK17" s="20">
        <v>0</v>
      </c>
      <c r="AL17" s="20">
        <v>142.11000000000001</v>
      </c>
      <c r="AM17" s="20">
        <v>124.8</v>
      </c>
      <c r="AN17" s="20">
        <v>46.09</v>
      </c>
      <c r="AO17" s="20">
        <v>94.75</v>
      </c>
      <c r="AP17" s="20">
        <v>21.72</v>
      </c>
      <c r="AQ17" s="20">
        <v>119.87</v>
      </c>
      <c r="AR17" s="20">
        <v>146.13999999999999</v>
      </c>
      <c r="AS17" s="20">
        <v>174.43</v>
      </c>
      <c r="AT17" s="20">
        <v>345.64</v>
      </c>
      <c r="AU17" s="20">
        <v>58.9</v>
      </c>
      <c r="AV17" s="20">
        <v>99.35</v>
      </c>
      <c r="AW17" s="20">
        <v>604.1</v>
      </c>
      <c r="AX17" s="20">
        <v>1.92</v>
      </c>
      <c r="AY17" s="20">
        <v>135.22999999999999</v>
      </c>
      <c r="AZ17" s="20">
        <v>125.81</v>
      </c>
      <c r="BA17" s="20">
        <v>102.7</v>
      </c>
      <c r="BB17" s="20">
        <v>43.29</v>
      </c>
      <c r="BC17" s="20">
        <v>0.01</v>
      </c>
      <c r="BD17" s="20">
        <v>0.01</v>
      </c>
      <c r="BE17" s="20">
        <v>0</v>
      </c>
      <c r="BF17" s="20">
        <v>0.01</v>
      </c>
      <c r="BG17" s="20">
        <v>0.01</v>
      </c>
      <c r="BH17" s="20">
        <v>0.05</v>
      </c>
      <c r="BI17" s="20">
        <v>0</v>
      </c>
      <c r="BJ17" s="20">
        <v>0.41</v>
      </c>
      <c r="BK17" s="20">
        <v>0</v>
      </c>
      <c r="BL17" s="20">
        <v>0.26</v>
      </c>
      <c r="BM17" s="20">
        <v>0.02</v>
      </c>
      <c r="BN17" s="20">
        <v>0.04</v>
      </c>
      <c r="BO17" s="20">
        <v>0</v>
      </c>
      <c r="BP17" s="20">
        <v>0</v>
      </c>
      <c r="BQ17" s="20">
        <v>0.01</v>
      </c>
      <c r="BR17" s="20">
        <v>1.39</v>
      </c>
      <c r="BS17" s="20">
        <v>0</v>
      </c>
      <c r="BT17" s="20">
        <v>0</v>
      </c>
      <c r="BU17" s="20">
        <v>3.74</v>
      </c>
      <c r="BV17" s="20">
        <v>0</v>
      </c>
      <c r="BW17" s="20">
        <v>0.01</v>
      </c>
      <c r="BX17" s="20">
        <v>0</v>
      </c>
      <c r="BY17" s="20">
        <v>0</v>
      </c>
      <c r="BZ17" s="20">
        <v>199.61</v>
      </c>
    </row>
    <row r="18" spans="1:78" s="4" customFormat="1" ht="13.8" x14ac:dyDescent="0.25">
      <c r="A18" s="11" t="str">
        <f>"30/8"</f>
        <v>30/8</v>
      </c>
      <c r="B18" s="11" t="s">
        <v>96</v>
      </c>
      <c r="C18" s="12" t="str">
        <f>"65/50"</f>
        <v>65/50</v>
      </c>
      <c r="D18" s="12">
        <v>16.54</v>
      </c>
      <c r="E18" s="12">
        <v>15.21</v>
      </c>
      <c r="F18" s="12">
        <v>10.24</v>
      </c>
      <c r="G18" s="12">
        <v>3.51</v>
      </c>
      <c r="H18" s="11">
        <f t="shared" si="1"/>
        <v>167.04</v>
      </c>
      <c r="I18" s="11">
        <v>0.11</v>
      </c>
      <c r="J18" s="11">
        <v>3.2</v>
      </c>
      <c r="K18" s="11">
        <v>0</v>
      </c>
      <c r="L18" s="11">
        <v>1.92</v>
      </c>
      <c r="M18" s="11">
        <v>3.97</v>
      </c>
      <c r="N18" s="11">
        <v>0.21</v>
      </c>
      <c r="O18" s="11">
        <v>0</v>
      </c>
      <c r="P18" s="11">
        <v>0</v>
      </c>
      <c r="Q18" s="11">
        <v>7.0000000000000007E-2</v>
      </c>
      <c r="R18" s="11">
        <v>2.54</v>
      </c>
      <c r="S18" s="11">
        <v>544.25</v>
      </c>
      <c r="T18" s="11">
        <v>298.99</v>
      </c>
      <c r="U18" s="11">
        <v>59.61</v>
      </c>
      <c r="V18" s="11">
        <v>22.32</v>
      </c>
      <c r="W18" s="11">
        <v>180.8</v>
      </c>
      <c r="X18" s="11">
        <v>2.1800000000000002</v>
      </c>
      <c r="Y18" s="11">
        <v>26.33</v>
      </c>
      <c r="Z18" s="11">
        <v>18.3</v>
      </c>
      <c r="AA18" s="11">
        <v>47.83</v>
      </c>
      <c r="AB18" s="11">
        <v>0.51</v>
      </c>
      <c r="AC18" s="11">
        <v>0.06</v>
      </c>
      <c r="AD18" s="11">
        <v>0.17</v>
      </c>
      <c r="AE18" s="11">
        <v>3.12</v>
      </c>
      <c r="AF18" s="11">
        <v>7.32</v>
      </c>
      <c r="AG18" s="11">
        <v>0.21</v>
      </c>
      <c r="AH18" s="11">
        <v>37.94</v>
      </c>
      <c r="AI18" s="11">
        <v>0</v>
      </c>
      <c r="AJ18" s="11">
        <v>0</v>
      </c>
      <c r="AK18" s="11">
        <v>0</v>
      </c>
      <c r="AL18" s="11">
        <v>142.11000000000001</v>
      </c>
      <c r="AM18" s="11">
        <v>124.8</v>
      </c>
      <c r="AN18" s="11">
        <v>46.09</v>
      </c>
      <c r="AO18" s="11">
        <v>94.75</v>
      </c>
      <c r="AP18" s="11">
        <v>21.72</v>
      </c>
      <c r="AQ18" s="11">
        <v>119.87</v>
      </c>
      <c r="AR18" s="11">
        <v>146.13999999999999</v>
      </c>
      <c r="AS18" s="11">
        <v>174.43</v>
      </c>
      <c r="AT18" s="11">
        <v>345.64</v>
      </c>
      <c r="AU18" s="11">
        <v>58.9</v>
      </c>
      <c r="AV18" s="11">
        <v>99.35</v>
      </c>
      <c r="AW18" s="11">
        <v>604.1</v>
      </c>
      <c r="AX18" s="11">
        <v>1.92</v>
      </c>
      <c r="AY18" s="11">
        <v>135.22999999999999</v>
      </c>
      <c r="AZ18" s="11">
        <v>125.81</v>
      </c>
      <c r="BA18" s="11">
        <v>102.7</v>
      </c>
      <c r="BB18" s="11">
        <v>43.29</v>
      </c>
      <c r="BC18" s="11">
        <v>0.01</v>
      </c>
      <c r="BD18" s="11">
        <v>0.01</v>
      </c>
      <c r="BE18" s="11">
        <v>0</v>
      </c>
      <c r="BF18" s="11">
        <v>0.01</v>
      </c>
      <c r="BG18" s="11">
        <v>0.01</v>
      </c>
      <c r="BH18" s="11">
        <v>0.05</v>
      </c>
      <c r="BI18" s="11">
        <v>0</v>
      </c>
      <c r="BJ18" s="11">
        <v>0.41</v>
      </c>
      <c r="BK18" s="11">
        <v>0</v>
      </c>
      <c r="BL18" s="11">
        <v>0.26</v>
      </c>
      <c r="BM18" s="11">
        <v>0.02</v>
      </c>
      <c r="BN18" s="11">
        <v>0.04</v>
      </c>
      <c r="BO18" s="11">
        <v>0</v>
      </c>
      <c r="BP18" s="11">
        <v>0</v>
      </c>
      <c r="BQ18" s="11">
        <v>0.01</v>
      </c>
      <c r="BR18" s="11">
        <v>1.39</v>
      </c>
      <c r="BS18" s="11">
        <v>0</v>
      </c>
      <c r="BT18" s="11">
        <v>0</v>
      </c>
      <c r="BU18" s="11">
        <v>3.74</v>
      </c>
      <c r="BV18" s="11">
        <v>0</v>
      </c>
      <c r="BW18" s="11">
        <v>0.01</v>
      </c>
      <c r="BX18" s="11">
        <v>0</v>
      </c>
      <c r="BY18" s="11">
        <v>0</v>
      </c>
      <c r="BZ18" s="11">
        <v>199.61</v>
      </c>
    </row>
    <row r="19" spans="1:78" s="4" customFormat="1" ht="13.8" x14ac:dyDescent="0.25">
      <c r="A19" s="11" t="str">
        <f>"13/3"</f>
        <v>13/3</v>
      </c>
      <c r="B19" s="11" t="s">
        <v>99</v>
      </c>
      <c r="C19" s="12" t="str">
        <f>"180"</f>
        <v>180</v>
      </c>
      <c r="D19" s="12">
        <v>3.99</v>
      </c>
      <c r="E19" s="12">
        <v>4.3899999999999997</v>
      </c>
      <c r="F19" s="12">
        <v>5.72</v>
      </c>
      <c r="G19" s="12">
        <v>44.53</v>
      </c>
      <c r="H19" s="11">
        <f t="shared" si="1"/>
        <v>247.16</v>
      </c>
      <c r="I19" s="11">
        <v>4.0999999999999996</v>
      </c>
      <c r="J19" s="11">
        <v>0.79</v>
      </c>
      <c r="K19" s="11">
        <v>0</v>
      </c>
      <c r="L19" s="11">
        <v>14.75</v>
      </c>
      <c r="M19" s="11">
        <v>1.56</v>
      </c>
      <c r="N19" s="11">
        <v>4.13</v>
      </c>
      <c r="O19" s="11">
        <v>0</v>
      </c>
      <c r="P19" s="11">
        <v>0</v>
      </c>
      <c r="Q19" s="11">
        <v>0.72</v>
      </c>
      <c r="R19" s="11">
        <v>2.85</v>
      </c>
      <c r="S19" s="11">
        <v>495.44</v>
      </c>
      <c r="T19" s="11">
        <v>590.03</v>
      </c>
      <c r="U19" s="11">
        <v>95.08</v>
      </c>
      <c r="V19" s="11">
        <v>33.04</v>
      </c>
      <c r="W19" s="11">
        <v>66.13</v>
      </c>
      <c r="X19" s="11">
        <v>1.29</v>
      </c>
      <c r="Y19" s="11">
        <v>0</v>
      </c>
      <c r="Z19" s="11">
        <v>420.08</v>
      </c>
      <c r="AA19" s="11">
        <v>86.83</v>
      </c>
      <c r="AB19" s="11">
        <v>3.07</v>
      </c>
      <c r="AC19" s="11">
        <v>0.05</v>
      </c>
      <c r="AD19" s="11">
        <v>7.0000000000000007E-2</v>
      </c>
      <c r="AE19" s="11">
        <v>1.24</v>
      </c>
      <c r="AF19" s="11">
        <v>2.04</v>
      </c>
      <c r="AG19" s="11">
        <v>37.94</v>
      </c>
      <c r="AH19" s="11">
        <v>3.75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224.52</v>
      </c>
    </row>
    <row r="20" spans="1:78" s="4" customFormat="1" ht="13.8" x14ac:dyDescent="0.25">
      <c r="A20" s="11" t="str">
        <f>"20/10"</f>
        <v>20/10</v>
      </c>
      <c r="B20" s="11" t="s">
        <v>100</v>
      </c>
      <c r="C20" s="12" t="str">
        <f>"200"</f>
        <v>200</v>
      </c>
      <c r="D20" s="12">
        <v>0.2</v>
      </c>
      <c r="E20" s="12">
        <v>0.2</v>
      </c>
      <c r="F20" s="12">
        <v>0.01</v>
      </c>
      <c r="G20" s="12">
        <v>26</v>
      </c>
      <c r="H20" s="11">
        <f t="shared" si="1"/>
        <v>104.89</v>
      </c>
      <c r="I20" s="11">
        <v>0</v>
      </c>
      <c r="J20" s="11">
        <v>0</v>
      </c>
      <c r="K20" s="11">
        <v>0</v>
      </c>
      <c r="L20" s="11">
        <v>26</v>
      </c>
      <c r="M20" s="11">
        <v>0</v>
      </c>
      <c r="N20" s="11">
        <v>0</v>
      </c>
      <c r="O20" s="11">
        <v>0</v>
      </c>
      <c r="P20" s="11">
        <v>0</v>
      </c>
      <c r="Q20" s="11">
        <v>0.33</v>
      </c>
      <c r="R20" s="11">
        <v>0.02</v>
      </c>
      <c r="S20" s="11">
        <v>0</v>
      </c>
      <c r="T20" s="11">
        <v>40.97</v>
      </c>
      <c r="U20" s="11">
        <v>10.72</v>
      </c>
      <c r="V20" s="11">
        <v>4.5</v>
      </c>
      <c r="W20" s="11">
        <v>0</v>
      </c>
      <c r="X20" s="11">
        <v>0.37</v>
      </c>
      <c r="Y20" s="11">
        <v>0</v>
      </c>
      <c r="Z20" s="11">
        <v>0</v>
      </c>
      <c r="AA20" s="11">
        <v>0</v>
      </c>
      <c r="AB20" s="11">
        <v>0</v>
      </c>
      <c r="AC20" s="11">
        <v>0.01</v>
      </c>
      <c r="AD20" s="11">
        <v>0.01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152.69</v>
      </c>
      <c r="AM20" s="11">
        <v>50.63</v>
      </c>
      <c r="AN20" s="11">
        <v>30.02</v>
      </c>
      <c r="AO20" s="11">
        <v>60.03</v>
      </c>
      <c r="AP20" s="11">
        <v>22.71</v>
      </c>
      <c r="AQ20" s="11">
        <v>108.58</v>
      </c>
      <c r="AR20" s="11">
        <v>67.34</v>
      </c>
      <c r="AS20" s="11">
        <v>93.96</v>
      </c>
      <c r="AT20" s="11">
        <v>77.52</v>
      </c>
      <c r="AU20" s="11">
        <v>40.72</v>
      </c>
      <c r="AV20" s="11">
        <v>72.040000000000006</v>
      </c>
      <c r="AW20" s="11">
        <v>602.39</v>
      </c>
      <c r="AX20" s="11">
        <v>70.47</v>
      </c>
      <c r="AY20" s="11">
        <v>196.27</v>
      </c>
      <c r="AZ20" s="11">
        <v>85.35</v>
      </c>
      <c r="BA20" s="11">
        <v>56.64</v>
      </c>
      <c r="BB20" s="11">
        <v>44.89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0.04</v>
      </c>
      <c r="BJ20" s="11">
        <v>0.02</v>
      </c>
      <c r="BK20" s="11">
        <v>0.02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0.02</v>
      </c>
      <c r="BS20" s="11">
        <v>0</v>
      </c>
      <c r="BT20" s="11">
        <v>0</v>
      </c>
      <c r="BU20" s="11">
        <v>0.08</v>
      </c>
      <c r="BV20" s="11">
        <v>0</v>
      </c>
      <c r="BW20" s="11">
        <v>0</v>
      </c>
      <c r="BX20" s="11">
        <v>0</v>
      </c>
      <c r="BY20" s="11">
        <v>0</v>
      </c>
      <c r="BZ20" s="11">
        <v>11.73</v>
      </c>
    </row>
    <row r="21" spans="1:78" s="4" customFormat="1" ht="13.8" x14ac:dyDescent="0.25">
      <c r="A21" s="11" t="str">
        <f>"-"</f>
        <v>-</v>
      </c>
      <c r="B21" s="11" t="s">
        <v>87</v>
      </c>
      <c r="C21" s="12" t="str">
        <f>"38"</f>
        <v>38</v>
      </c>
      <c r="D21" s="12">
        <v>3.08</v>
      </c>
      <c r="E21" s="12">
        <v>3.08</v>
      </c>
      <c r="F21" s="12">
        <v>1.2</v>
      </c>
      <c r="G21" s="12">
        <v>20.04</v>
      </c>
      <c r="H21" s="11">
        <f t="shared" si="1"/>
        <v>103.28</v>
      </c>
      <c r="I21" s="11">
        <v>0</v>
      </c>
      <c r="J21" s="11">
        <v>0.2</v>
      </c>
      <c r="K21" s="11">
        <v>0</v>
      </c>
      <c r="L21" s="11">
        <v>1.32</v>
      </c>
      <c r="M21" s="11">
        <v>18.72</v>
      </c>
      <c r="N21" s="11">
        <v>1.28</v>
      </c>
      <c r="O21" s="11">
        <v>0</v>
      </c>
      <c r="P21" s="11">
        <v>0</v>
      </c>
      <c r="Q21" s="11">
        <v>0.12</v>
      </c>
      <c r="R21" s="11">
        <v>0.64</v>
      </c>
      <c r="S21" s="11">
        <v>0</v>
      </c>
      <c r="T21" s="11">
        <v>52.4</v>
      </c>
      <c r="U21" s="11">
        <v>8.8000000000000007</v>
      </c>
      <c r="V21" s="11">
        <v>13.2</v>
      </c>
      <c r="W21" s="11">
        <v>34</v>
      </c>
      <c r="X21" s="11">
        <v>0.8</v>
      </c>
      <c r="Y21" s="11">
        <v>0</v>
      </c>
      <c r="Z21" s="11">
        <v>0</v>
      </c>
      <c r="AA21" s="11">
        <v>0</v>
      </c>
      <c r="AB21" s="11">
        <v>0.68</v>
      </c>
      <c r="AC21" s="11">
        <v>0.06</v>
      </c>
      <c r="AD21" s="11">
        <v>0.02</v>
      </c>
      <c r="AE21" s="11">
        <v>0.64</v>
      </c>
      <c r="AF21" s="11">
        <v>1.2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128.1</v>
      </c>
      <c r="AM21" s="11">
        <v>66.900000000000006</v>
      </c>
      <c r="AN21" s="11">
        <v>27.9</v>
      </c>
      <c r="AO21" s="11">
        <v>59.4</v>
      </c>
      <c r="AP21" s="11">
        <v>24</v>
      </c>
      <c r="AQ21" s="11">
        <v>111.3</v>
      </c>
      <c r="AR21" s="11">
        <v>89.1</v>
      </c>
      <c r="AS21" s="11">
        <v>87.3</v>
      </c>
      <c r="AT21" s="11">
        <v>139.19999999999999</v>
      </c>
      <c r="AU21" s="11">
        <v>37.200000000000003</v>
      </c>
      <c r="AV21" s="11">
        <v>93</v>
      </c>
      <c r="AW21" s="11">
        <v>458.7</v>
      </c>
      <c r="AX21" s="11">
        <v>0</v>
      </c>
      <c r="AY21" s="11">
        <v>157.80000000000001</v>
      </c>
      <c r="AZ21" s="11">
        <v>87.3</v>
      </c>
      <c r="BA21" s="11">
        <v>54</v>
      </c>
      <c r="BB21" s="11">
        <v>39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0.04</v>
      </c>
      <c r="BK21" s="11">
        <v>0</v>
      </c>
      <c r="BL21" s="11">
        <v>0</v>
      </c>
      <c r="BM21" s="11">
        <v>0.01</v>
      </c>
      <c r="BN21" s="11">
        <v>0</v>
      </c>
      <c r="BO21" s="11">
        <v>0</v>
      </c>
      <c r="BP21" s="11">
        <v>0</v>
      </c>
      <c r="BQ21" s="11">
        <v>0</v>
      </c>
      <c r="BR21" s="11">
        <v>0.03</v>
      </c>
      <c r="BS21" s="11">
        <v>0</v>
      </c>
      <c r="BT21" s="11">
        <v>0</v>
      </c>
      <c r="BU21" s="11">
        <v>0.14000000000000001</v>
      </c>
      <c r="BV21" s="11">
        <v>0.02</v>
      </c>
      <c r="BW21" s="11">
        <v>0</v>
      </c>
      <c r="BX21" s="11">
        <v>0</v>
      </c>
      <c r="BY21" s="11">
        <v>0</v>
      </c>
      <c r="BZ21" s="11">
        <v>14.1</v>
      </c>
    </row>
    <row r="22" spans="1:78" s="4" customFormat="1" ht="13.8" x14ac:dyDescent="0.25">
      <c r="A22" s="11" t="str">
        <f>""</f>
        <v/>
      </c>
      <c r="B22" s="11" t="s">
        <v>88</v>
      </c>
      <c r="C22" s="12" t="str">
        <f>"40"</f>
        <v>40</v>
      </c>
      <c r="D22" s="12">
        <v>1.1299999999999999</v>
      </c>
      <c r="E22" s="12">
        <v>0.85</v>
      </c>
      <c r="F22" s="12">
        <v>0.51</v>
      </c>
      <c r="G22" s="12">
        <v>5.28</v>
      </c>
      <c r="H22" s="11">
        <f t="shared" si="1"/>
        <v>29.11</v>
      </c>
      <c r="I22" s="11">
        <v>0.74</v>
      </c>
      <c r="J22" s="11">
        <v>0.21</v>
      </c>
      <c r="K22" s="11">
        <v>0</v>
      </c>
      <c r="L22" s="11">
        <v>0.9</v>
      </c>
      <c r="M22" s="11">
        <v>13.47</v>
      </c>
      <c r="N22" s="11">
        <v>0.69</v>
      </c>
      <c r="O22" s="11">
        <v>0</v>
      </c>
      <c r="P22" s="11">
        <v>0</v>
      </c>
      <c r="Q22" s="11">
        <v>0</v>
      </c>
      <c r="R22" s="11">
        <v>0.6</v>
      </c>
      <c r="S22" s="11">
        <v>0</v>
      </c>
      <c r="T22" s="11">
        <v>28.09</v>
      </c>
      <c r="U22" s="11">
        <v>5.48</v>
      </c>
      <c r="V22" s="11">
        <v>3.52</v>
      </c>
      <c r="W22" s="11">
        <v>20.3</v>
      </c>
      <c r="X22" s="11">
        <v>0.88</v>
      </c>
      <c r="Y22" s="11">
        <v>1</v>
      </c>
      <c r="Z22" s="11">
        <v>0.32</v>
      </c>
      <c r="AA22" s="11">
        <v>1.73</v>
      </c>
      <c r="AB22" s="11">
        <v>0.84</v>
      </c>
      <c r="AC22" s="11">
        <v>0.11</v>
      </c>
      <c r="AD22" s="11">
        <v>7.0000000000000007E-2</v>
      </c>
      <c r="AE22" s="11">
        <v>0.28000000000000003</v>
      </c>
      <c r="AF22" s="11">
        <v>0.78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1541.32</v>
      </c>
      <c r="AM22" s="11">
        <v>1359.27</v>
      </c>
      <c r="AN22" s="11">
        <v>429.76</v>
      </c>
      <c r="AO22" s="11">
        <v>820.92</v>
      </c>
      <c r="AP22" s="11">
        <v>245.63</v>
      </c>
      <c r="AQ22" s="11">
        <v>977.04</v>
      </c>
      <c r="AR22" s="11">
        <v>1121.82</v>
      </c>
      <c r="AS22" s="11">
        <v>1231.94</v>
      </c>
      <c r="AT22" s="11">
        <v>1903.21</v>
      </c>
      <c r="AU22" s="11">
        <v>632.67999999999995</v>
      </c>
      <c r="AV22" s="11">
        <v>958.73</v>
      </c>
      <c r="AW22" s="11">
        <v>4426.3</v>
      </c>
      <c r="AX22" s="11">
        <v>249.11</v>
      </c>
      <c r="AY22" s="11">
        <v>1089.33</v>
      </c>
      <c r="AZ22" s="11">
        <v>931.29</v>
      </c>
      <c r="BA22" s="11">
        <v>719.42</v>
      </c>
      <c r="BB22" s="11">
        <v>344.17</v>
      </c>
      <c r="BC22" s="11">
        <v>0.11</v>
      </c>
      <c r="BD22" s="11">
        <v>0.06</v>
      </c>
      <c r="BE22" s="11">
        <v>0.03</v>
      </c>
      <c r="BF22" s="11">
        <v>0.06</v>
      </c>
      <c r="BG22" s="11">
        <v>7.0000000000000007E-2</v>
      </c>
      <c r="BH22" s="11">
        <v>0.38</v>
      </c>
      <c r="BI22" s="11">
        <v>0.05</v>
      </c>
      <c r="BJ22" s="11">
        <v>1.68</v>
      </c>
      <c r="BK22" s="11">
        <v>0.03</v>
      </c>
      <c r="BL22" s="11">
        <v>0.73</v>
      </c>
      <c r="BM22" s="11">
        <v>0.05</v>
      </c>
      <c r="BN22" s="11">
        <v>7.0000000000000007E-2</v>
      </c>
      <c r="BO22" s="11">
        <v>0</v>
      </c>
      <c r="BP22" s="11">
        <v>0.01</v>
      </c>
      <c r="BQ22" s="11">
        <v>0.11</v>
      </c>
      <c r="BR22" s="11">
        <v>3.4</v>
      </c>
      <c r="BS22" s="11">
        <v>0</v>
      </c>
      <c r="BT22" s="11">
        <v>0</v>
      </c>
      <c r="BU22" s="11">
        <v>7.19</v>
      </c>
      <c r="BV22" s="11">
        <v>0.04</v>
      </c>
      <c r="BW22" s="11">
        <v>0.01</v>
      </c>
      <c r="BX22" s="11">
        <v>0</v>
      </c>
      <c r="BY22" s="11">
        <v>0</v>
      </c>
      <c r="BZ22" s="11">
        <v>838.08</v>
      </c>
    </row>
    <row r="23" spans="1:78" s="4" customFormat="1" ht="13.8" x14ac:dyDescent="0.25">
      <c r="A23" s="13"/>
      <c r="B23" s="13" t="s">
        <v>85</v>
      </c>
      <c r="C23" s="14"/>
      <c r="D23" s="14">
        <v>29.59</v>
      </c>
      <c r="E23" s="14">
        <f>SUM(E16:E22)</f>
        <v>30.42</v>
      </c>
      <c r="F23" s="14">
        <f t="shared" ref="F23:H23" si="2">SUM(F16:F22)</f>
        <v>25.21</v>
      </c>
      <c r="G23" s="14">
        <f t="shared" si="2"/>
        <v>125.56</v>
      </c>
      <c r="H23" s="14">
        <f t="shared" si="2"/>
        <v>850.81</v>
      </c>
      <c r="I23" s="13">
        <v>8.3699999999999992</v>
      </c>
      <c r="J23" s="13">
        <v>6.45</v>
      </c>
      <c r="K23" s="13">
        <v>0</v>
      </c>
      <c r="L23" s="13">
        <v>48.36</v>
      </c>
      <c r="M23" s="13">
        <v>52.1</v>
      </c>
      <c r="N23" s="13">
        <v>10.25</v>
      </c>
      <c r="O23" s="13">
        <v>0</v>
      </c>
      <c r="P23" s="13">
        <v>0</v>
      </c>
      <c r="Q23" s="13">
        <v>1.66</v>
      </c>
      <c r="R23" s="13">
        <v>8.73</v>
      </c>
      <c r="S23" s="13">
        <v>1184.23</v>
      </c>
      <c r="T23" s="13">
        <v>1510.53</v>
      </c>
      <c r="U23" s="13">
        <v>212.11</v>
      </c>
      <c r="V23" s="13">
        <v>114.72</v>
      </c>
      <c r="W23" s="13">
        <v>409.13</v>
      </c>
      <c r="X23" s="13">
        <v>6.48</v>
      </c>
      <c r="Y23" s="13">
        <v>44.27</v>
      </c>
      <c r="Z23" s="13">
        <v>1581.65</v>
      </c>
      <c r="AA23" s="13">
        <v>393.15</v>
      </c>
      <c r="AB23" s="13">
        <v>7.83</v>
      </c>
      <c r="AC23" s="13">
        <v>0.4</v>
      </c>
      <c r="AD23" s="13">
        <v>0.41</v>
      </c>
      <c r="AE23" s="13">
        <v>6.55</v>
      </c>
      <c r="AF23" s="13">
        <v>14.1</v>
      </c>
      <c r="AG23" s="13">
        <v>49.05</v>
      </c>
      <c r="AH23" s="13">
        <v>56.07</v>
      </c>
      <c r="AI23" s="11">
        <v>0</v>
      </c>
      <c r="AJ23" s="11">
        <v>0</v>
      </c>
      <c r="AK23" s="11">
        <v>0</v>
      </c>
      <c r="AL23" s="11">
        <v>2138.1799999999998</v>
      </c>
      <c r="AM23" s="11">
        <v>1678.45</v>
      </c>
      <c r="AN23" s="11">
        <v>569.69000000000005</v>
      </c>
      <c r="AO23" s="11">
        <v>1092.45</v>
      </c>
      <c r="AP23" s="11">
        <v>345.44</v>
      </c>
      <c r="AQ23" s="11">
        <v>1408.32</v>
      </c>
      <c r="AR23" s="11">
        <v>1435.56</v>
      </c>
      <c r="AS23" s="11">
        <v>1594.53</v>
      </c>
      <c r="AT23" s="11">
        <v>2377.38</v>
      </c>
      <c r="AU23" s="11">
        <v>802.79</v>
      </c>
      <c r="AV23" s="11">
        <v>1256.57</v>
      </c>
      <c r="AW23" s="11">
        <v>6518.98</v>
      </c>
      <c r="AX23" s="11">
        <v>343.6</v>
      </c>
      <c r="AY23" s="11">
        <v>1824.9</v>
      </c>
      <c r="AZ23" s="11">
        <v>1328.13</v>
      </c>
      <c r="BA23" s="11">
        <v>976.13</v>
      </c>
      <c r="BB23" s="11">
        <v>501.45</v>
      </c>
      <c r="BC23" s="11">
        <v>0.28999999999999998</v>
      </c>
      <c r="BD23" s="11">
        <v>0.09</v>
      </c>
      <c r="BE23" s="11">
        <v>0.06</v>
      </c>
      <c r="BF23" s="11">
        <v>0.15</v>
      </c>
      <c r="BG23" s="11">
        <v>0.19</v>
      </c>
      <c r="BH23" s="11">
        <v>0.75</v>
      </c>
      <c r="BI23" s="11">
        <v>0.1</v>
      </c>
      <c r="BJ23" s="11">
        <v>2.94</v>
      </c>
      <c r="BK23" s="11">
        <v>0.05</v>
      </c>
      <c r="BL23" s="11">
        <v>1.0900000000000001</v>
      </c>
      <c r="BM23" s="11">
        <v>0.06</v>
      </c>
      <c r="BN23" s="11">
        <v>7.0000000000000007E-2</v>
      </c>
      <c r="BO23" s="11">
        <v>0</v>
      </c>
      <c r="BP23" s="11">
        <v>0.01</v>
      </c>
      <c r="BQ23" s="11">
        <v>0.25</v>
      </c>
      <c r="BR23" s="11">
        <v>5.0199999999999996</v>
      </c>
      <c r="BS23" s="11">
        <v>0</v>
      </c>
      <c r="BT23" s="11">
        <v>0</v>
      </c>
      <c r="BU23" s="11">
        <v>7.57</v>
      </c>
      <c r="BV23" s="11">
        <v>0.1</v>
      </c>
      <c r="BW23" s="11">
        <v>0.03</v>
      </c>
      <c r="BX23" s="11">
        <v>0</v>
      </c>
      <c r="BY23" s="11">
        <v>0</v>
      </c>
      <c r="BZ23" s="11">
        <v>1226.51</v>
      </c>
    </row>
    <row r="24" spans="1:78" s="4" customFormat="1" ht="13.8" x14ac:dyDescent="0.25">
      <c r="A24" s="11"/>
      <c r="B24" s="11" t="s">
        <v>90</v>
      </c>
      <c r="C24" s="12"/>
      <c r="D24" s="12">
        <v>17</v>
      </c>
      <c r="E24" s="12">
        <f>((E14+E23)*4)*100/(H14+H23)</f>
        <v>13.985497992138834</v>
      </c>
      <c r="F24" s="12">
        <f>((F14+F23)*9)*100/(H14+H23)</f>
        <v>27.827678685454003</v>
      </c>
      <c r="G24" s="12">
        <f>((G14+G23)*4)*100/(H14+H23)</f>
        <v>58.186823322407164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</row>
    <row r="25" spans="1:78" s="4" customFormat="1" ht="13.8" x14ac:dyDescent="0.25">
      <c r="A25" s="15"/>
      <c r="B25" s="15"/>
      <c r="C25" s="16"/>
      <c r="D25" s="16"/>
      <c r="E25" s="16"/>
      <c r="F25" s="16"/>
      <c r="G25" s="16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</row>
    <row r="26" spans="1:78" s="4" customFormat="1" ht="13.8" x14ac:dyDescent="0.25">
      <c r="A26" s="15"/>
      <c r="B26" s="15"/>
      <c r="C26" s="16"/>
      <c r="D26" s="16"/>
      <c r="E26" s="16"/>
      <c r="F26" s="16"/>
      <c r="G26" s="1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</row>
    <row r="27" spans="1:78" s="4" customFormat="1" ht="13.8" x14ac:dyDescent="0.25">
      <c r="A27" s="15"/>
      <c r="B27" s="15"/>
      <c r="C27" s="16"/>
      <c r="D27" s="16"/>
      <c r="E27" s="9"/>
      <c r="F27" s="9"/>
      <c r="G27" s="9"/>
      <c r="H27" s="9"/>
      <c r="I27" s="9"/>
      <c r="J27" s="9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</row>
    <row r="28" spans="1:78" s="4" customFormat="1" ht="13.8" x14ac:dyDescent="0.25">
      <c r="A28" s="15"/>
      <c r="B28" s="15"/>
      <c r="C28" s="16"/>
      <c r="D28" s="1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78" s="4" customFormat="1" ht="13.8" x14ac:dyDescent="0.25">
      <c r="C31" s="9"/>
      <c r="E31" s="9"/>
      <c r="F31" s="9"/>
      <c r="G31" s="9"/>
      <c r="H31" s="9"/>
      <c r="I31" s="9"/>
      <c r="J31" s="9"/>
    </row>
    <row r="32" spans="1:78" s="4" customFormat="1" ht="13.8" x14ac:dyDescent="0.25">
      <c r="C32" s="9"/>
      <c r="E32" s="9"/>
      <c r="F32" s="9"/>
      <c r="G32" s="9"/>
      <c r="H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s="4" customFormat="1" ht="13.8" x14ac:dyDescent="0.25">
      <c r="C334" s="9"/>
      <c r="E334" s="9"/>
      <c r="F334" s="9"/>
      <c r="G334" s="9"/>
      <c r="H334" s="9"/>
    </row>
    <row r="335" spans="2:34" x14ac:dyDescent="0.3">
      <c r="B335" s="4"/>
      <c r="C335" s="9"/>
      <c r="D335" s="4"/>
      <c r="E335" s="9"/>
      <c r="F335" s="9"/>
      <c r="G335" s="9"/>
      <c r="H335" s="9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  <row r="1848" spans="3:8" x14ac:dyDescent="0.3">
      <c r="C1848" s="8"/>
      <c r="E1848" s="8"/>
      <c r="F1848" s="8"/>
      <c r="G1848" s="8"/>
      <c r="H1848" s="8"/>
    </row>
  </sheetData>
  <mergeCells count="11">
    <mergeCell ref="B1:Y1"/>
    <mergeCell ref="C3:H3"/>
    <mergeCell ref="A7:A8"/>
    <mergeCell ref="B7:B8"/>
    <mergeCell ref="C7:C8"/>
    <mergeCell ref="D7:D8"/>
    <mergeCell ref="CA10:CA11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9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2018-05-18T12:48:05Z</cp:lastPrinted>
  <dcterms:created xsi:type="dcterms:W3CDTF">2002-09-22T07:35:02Z</dcterms:created>
  <dcterms:modified xsi:type="dcterms:W3CDTF">2025-05-13T06:48:38Z</dcterms:modified>
</cp:coreProperties>
</file>