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9CFF0D2F-6E16-4220-B3EA-B3C75C96512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F25" i="1" l="1"/>
  <c r="G25" i="1"/>
  <c r="E25" i="1"/>
  <c r="H19" i="1"/>
  <c r="H20" i="1"/>
  <c r="H21" i="1"/>
  <c r="H22" i="1"/>
  <c r="H23" i="1"/>
  <c r="H24" i="1"/>
  <c r="H18" i="1"/>
  <c r="H25" i="1" l="1"/>
  <c r="F16" i="1" l="1"/>
  <c r="G16" i="1"/>
  <c r="E16" i="1"/>
  <c r="H11" i="1"/>
  <c r="H12" i="1"/>
  <c r="H13" i="1"/>
  <c r="H14" i="1"/>
  <c r="H15" i="1"/>
  <c r="H10" i="1"/>
  <c r="H16" i="1" l="1"/>
  <c r="C14" i="1"/>
  <c r="C24" i="1" l="1"/>
  <c r="C23" i="1"/>
  <c r="A23" i="1"/>
  <c r="C22" i="1"/>
  <c r="A22" i="1"/>
  <c r="C21" i="1"/>
  <c r="A21" i="1"/>
  <c r="C20" i="1"/>
  <c r="A20" i="1"/>
  <c r="C19" i="1"/>
  <c r="A19" i="1"/>
  <c r="C18" i="1"/>
  <c r="A18" i="1"/>
  <c r="C15" i="1"/>
  <c r="A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<sst xmlns="http://schemas.openxmlformats.org/spreadsheetml/2006/main" count="106" uniqueCount="102">
  <si>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</si>
  <si>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</si>
  <si>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</si>
  <si>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</si>
  <si>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</si>
  <si>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</si>
  <si>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</si>
  <si>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</si>
  <si>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</si>
  <si>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</si>
  <si>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</si>
  <si>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</si>
  <si>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</si>
  <si>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</si>
  <si>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</si>
  <si>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</si>
  <si>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</si>
  <si>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</si>
  <si>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</si>
  <si>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</si>
  <si>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</si>
  <si>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</si>
  <si>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</si>
  <si>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</si>
  <si>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</si>
  <si>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</si>
  <si>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</si>
  <si>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</si>
  <si>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</si>
  <si>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</si>
  <si>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</si>
  <si>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</si>
  <si>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</si>
  <si>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</si>
  <si>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</si>
  <si>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</si>
  <si>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</si>
  <si>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</si>
  <si>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</si>
  <si>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</si>
  <si>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</si>
  <si>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</si>
  <si>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</si>
  <si>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</si>
  <si>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</si>
  <si>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</si>
  <si>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</si>
  <si>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</si>
  <si>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</si>
  <si>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</si>
  <si>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</si>
  <si>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</si>
  <si>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</si>
  <si>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</si>
  <si>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</si>
  <si>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</si>
  <si>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</si>
  <si>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</si>
  <si>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</si>
  <si>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</si>
  <si>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</si>
  <si>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</si>
  <si>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</si>
  <si>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</si>
  <si>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</si>
  <si>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</si>
  <si>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</si>
  <si>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</si>
  <si>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</si>
  <si>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</si>
  <si>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</si>
  <si>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</si>
  <si>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</si>
  <si>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</si>
  <si>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</si>
  <si>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</si>
  <si>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</si>
  <si>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</si>
  <si>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</si>
  <si>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</si>
  <si>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</si>
  <si>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</si>
  <si>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</si>
  <si>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</si>
  <si>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</si>
  <si>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</si>
  <si>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</si>
  <si>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</si>
  <si>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Батон витаминизированный</t>
  </si>
  <si>
    <t xml:space="preserve">Завтрак </t>
  </si>
  <si>
    <t xml:space="preserve">Обед </t>
  </si>
  <si>
    <t>Нектар фруктовый</t>
  </si>
  <si>
    <t>Хлеб ржано-пшеничный витаминизированый</t>
  </si>
  <si>
    <t>Чай с сахаром</t>
  </si>
  <si>
    <t>Гуляш из свинины м.р.</t>
  </si>
  <si>
    <t>Огурцы свежие</t>
  </si>
  <si>
    <t>Суп-лапша</t>
  </si>
  <si>
    <t>Котлета Пожарская</t>
  </si>
  <si>
    <t>Рагу овощное</t>
  </si>
  <si>
    <t>Сыр/масло порционно</t>
  </si>
  <si>
    <t>Рис припущенный</t>
  </si>
  <si>
    <t xml:space="preserve">МЕНЮ 8 ДЕНЬ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</si>
</sst>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7"/>
  <sheetViews>
    <sheetView tabSelected="1" topLeftCell="A4" workbookViewId="0">
      <selection activeCell="CA26" sqref="CA26"/>
    </sheetView>
  </sheetViews>
  <sheetFormatPr defaultColWidth="9.109375" defaultRowHeight="15.6" x14ac:dyDescent="0.3"/>
  <cols>
    <col min="1" max="1" width="4" style="1" customWidth="1"/>
    <col min="2" max="2" width="30.332031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6.3320312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3" t="s">
        <v>101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79" hidden="1" x14ac:dyDescent="0.3"/>
    <row r="3" spans="1:79" x14ac:dyDescent="0.3">
      <c r="C3" s="24"/>
      <c r="D3" s="24"/>
      <c r="E3" s="24"/>
      <c r="F3" s="24"/>
      <c r="G3" s="24"/>
      <c r="H3" s="24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19" t="s">
        <v>72</v>
      </c>
      <c r="B7" s="19" t="s">
        <v>0</v>
      </c>
      <c r="C7" s="19" t="s">
        <v>4</v>
      </c>
      <c r="D7" s="22" t="s">
        <v>87</v>
      </c>
      <c r="E7" s="18" t="s">
        <v>2</v>
      </c>
      <c r="F7" s="18" t="s">
        <v>6</v>
      </c>
      <c r="G7" s="19" t="s">
        <v>5</v>
      </c>
      <c r="H7" s="19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0" t="s">
        <v>71</v>
      </c>
      <c r="W7" s="20"/>
      <c r="X7" s="20"/>
      <c r="Y7" s="20"/>
      <c r="Z7" s="21" t="s">
        <v>73</v>
      </c>
      <c r="AA7" s="21"/>
      <c r="AB7" s="21"/>
      <c r="AC7" s="21"/>
      <c r="AD7" s="21"/>
      <c r="AE7" s="21"/>
      <c r="AF7" s="21"/>
      <c r="AG7" s="21"/>
      <c r="AH7" s="21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19"/>
      <c r="B8" s="19"/>
      <c r="C8" s="19"/>
      <c r="D8" s="22"/>
      <c r="E8" s="16" t="s">
        <v>1</v>
      </c>
      <c r="F8" s="16" t="s">
        <v>1</v>
      </c>
      <c r="G8" s="19"/>
      <c r="H8" s="19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7" t="s">
        <v>19</v>
      </c>
      <c r="W8" s="17" t="s">
        <v>20</v>
      </c>
      <c r="X8" s="17" t="s">
        <v>21</v>
      </c>
      <c r="Y8" s="17" t="s">
        <v>22</v>
      </c>
      <c r="Z8" s="17" t="s">
        <v>74</v>
      </c>
      <c r="AA8" s="17" t="s">
        <v>23</v>
      </c>
      <c r="AB8" s="17" t="s">
        <v>75</v>
      </c>
      <c r="AC8" s="17" t="s">
        <v>76</v>
      </c>
      <c r="AD8" s="17" t="s">
        <v>77</v>
      </c>
      <c r="AE8" s="17" t="s">
        <v>24</v>
      </c>
      <c r="AF8" s="17" t="s">
        <v>25</v>
      </c>
      <c r="AG8" s="17" t="s">
        <v>26</v>
      </c>
      <c r="AH8" s="17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89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9" s="4" customFormat="1" ht="13.8" x14ac:dyDescent="0.25">
      <c r="A10" s="11" t="str">
        <f>"34"</f>
        <v>34</v>
      </c>
      <c r="B10" s="11" t="s">
        <v>94</v>
      </c>
      <c r="C10" s="13" t="str">
        <f>"110"</f>
        <v>110</v>
      </c>
      <c r="D10" s="13">
        <v>22.06</v>
      </c>
      <c r="E10" s="13">
        <v>11.28</v>
      </c>
      <c r="F10" s="13">
        <v>11.22</v>
      </c>
      <c r="G10" s="13">
        <v>8.08</v>
      </c>
      <c r="H10" s="11">
        <f>(E10*4)+(F10*9)+(G10*4)</f>
        <v>178.42</v>
      </c>
      <c r="I10" s="11">
        <v>3.81</v>
      </c>
      <c r="J10" s="11">
        <v>2.0099999999999998</v>
      </c>
      <c r="K10" s="11">
        <v>0</v>
      </c>
      <c r="L10" s="11">
        <v>0.37</v>
      </c>
      <c r="M10" s="11">
        <v>1.37</v>
      </c>
      <c r="N10" s="11">
        <v>0.11</v>
      </c>
      <c r="O10" s="11">
        <v>0</v>
      </c>
      <c r="P10" s="11">
        <v>0</v>
      </c>
      <c r="Q10" s="11">
        <v>0.05</v>
      </c>
      <c r="R10" s="11">
        <v>0.08</v>
      </c>
      <c r="S10" s="11">
        <v>0</v>
      </c>
      <c r="T10" s="11">
        <v>18.82</v>
      </c>
      <c r="U10" s="11">
        <v>1.24</v>
      </c>
      <c r="V10" s="11">
        <v>1.4</v>
      </c>
      <c r="W10" s="11">
        <v>3.95</v>
      </c>
      <c r="X10" s="11">
        <v>7.0000000000000007E-2</v>
      </c>
      <c r="Y10" s="11">
        <v>5.1100000000000003</v>
      </c>
      <c r="Z10" s="11">
        <v>28</v>
      </c>
      <c r="AA10" s="11">
        <v>21.47</v>
      </c>
      <c r="AB10" s="11">
        <v>2.62</v>
      </c>
      <c r="AC10" s="11">
        <v>0</v>
      </c>
      <c r="AD10" s="11">
        <v>0</v>
      </c>
      <c r="AE10" s="11">
        <v>0.03</v>
      </c>
      <c r="AF10" s="11">
        <v>0.11</v>
      </c>
      <c r="AG10" s="11">
        <v>0.14000000000000001</v>
      </c>
      <c r="AH10" s="11">
        <v>0</v>
      </c>
      <c r="AI10" s="11">
        <v>0</v>
      </c>
      <c r="AJ10" s="11">
        <v>0</v>
      </c>
      <c r="AK10" s="11">
        <v>0</v>
      </c>
      <c r="AL10" s="11">
        <v>728.12</v>
      </c>
      <c r="AM10" s="11">
        <v>139.59</v>
      </c>
      <c r="AN10" s="11">
        <v>140.72</v>
      </c>
      <c r="AO10" s="11">
        <v>192.42</v>
      </c>
      <c r="AP10" s="11">
        <v>88.64</v>
      </c>
      <c r="AQ10" s="11">
        <v>276.55</v>
      </c>
      <c r="AR10" s="11">
        <v>508.63</v>
      </c>
      <c r="AS10" s="11">
        <v>202.19</v>
      </c>
      <c r="AT10" s="11">
        <v>310.86</v>
      </c>
      <c r="AU10" s="11">
        <v>125.49</v>
      </c>
      <c r="AV10" s="11">
        <v>143.26</v>
      </c>
      <c r="AW10" s="11">
        <v>1056.75</v>
      </c>
      <c r="AX10" s="11">
        <v>0</v>
      </c>
      <c r="AY10" s="11">
        <v>385.21</v>
      </c>
      <c r="AZ10" s="11">
        <v>334.08</v>
      </c>
      <c r="BA10" s="11">
        <v>196.65</v>
      </c>
      <c r="BB10" s="11">
        <v>85.54</v>
      </c>
      <c r="BC10" s="11">
        <v>0.24</v>
      </c>
      <c r="BD10" s="11">
        <v>0.11</v>
      </c>
      <c r="BE10" s="11">
        <v>0.06</v>
      </c>
      <c r="BF10" s="11">
        <v>0.13</v>
      </c>
      <c r="BG10" s="11">
        <v>0.15</v>
      </c>
      <c r="BH10" s="11">
        <v>0.7</v>
      </c>
      <c r="BI10" s="11">
        <v>0</v>
      </c>
      <c r="BJ10" s="11">
        <v>2.0499999999999998</v>
      </c>
      <c r="BK10" s="11">
        <v>0</v>
      </c>
      <c r="BL10" s="11">
        <v>0.62</v>
      </c>
      <c r="BM10" s="11">
        <v>0.01</v>
      </c>
      <c r="BN10" s="11">
        <v>0</v>
      </c>
      <c r="BO10" s="11">
        <v>0</v>
      </c>
      <c r="BP10" s="11">
        <v>0</v>
      </c>
      <c r="BQ10" s="11">
        <v>0.21</v>
      </c>
      <c r="BR10" s="11">
        <v>1.81</v>
      </c>
      <c r="BS10" s="11">
        <v>0</v>
      </c>
      <c r="BT10" s="11">
        <v>0</v>
      </c>
      <c r="BU10" s="11">
        <v>1.01</v>
      </c>
      <c r="BV10" s="11">
        <v>0.02</v>
      </c>
      <c r="BW10" s="11">
        <v>0</v>
      </c>
      <c r="BX10" s="11">
        <v>0</v>
      </c>
      <c r="BY10" s="11">
        <v>0</v>
      </c>
      <c r="BZ10" s="11">
        <v>158.37</v>
      </c>
      <c r="CA10" s="19"/>
    </row>
    <row r="11" spans="1:79" s="4" customFormat="1" ht="13.8" x14ac:dyDescent="0.25">
      <c r="A11" s="11" t="str">
        <f>"57/3"</f>
        <v>57/3</v>
      </c>
      <c r="B11" s="11" t="s">
        <v>100</v>
      </c>
      <c r="C11" s="13" t="str">
        <f>"180"</f>
        <v>180</v>
      </c>
      <c r="D11" s="13">
        <v>6.37</v>
      </c>
      <c r="E11" s="13">
        <v>6.37</v>
      </c>
      <c r="F11" s="13">
        <v>4.53</v>
      </c>
      <c r="G11" s="13">
        <v>38.89</v>
      </c>
      <c r="H11" s="11">
        <f t="shared" ref="H11:H15" si="0">(E11*4)+(F11*9)+(G11*4)</f>
        <v>221.81</v>
      </c>
      <c r="I11" s="11">
        <v>0.13</v>
      </c>
      <c r="J11" s="11">
        <v>0</v>
      </c>
      <c r="K11" s="11">
        <v>0</v>
      </c>
      <c r="L11" s="11">
        <v>1.18</v>
      </c>
      <c r="M11" s="11">
        <v>37.700000000000003</v>
      </c>
      <c r="N11" s="11">
        <v>2.06</v>
      </c>
      <c r="O11" s="11">
        <v>0</v>
      </c>
      <c r="P11" s="11">
        <v>0</v>
      </c>
      <c r="Q11" s="11">
        <v>0</v>
      </c>
      <c r="R11" s="11">
        <v>1.59</v>
      </c>
      <c r="S11" s="11">
        <v>467.26</v>
      </c>
      <c r="T11" s="11">
        <v>67.92</v>
      </c>
      <c r="U11" s="11">
        <v>15.39</v>
      </c>
      <c r="V11" s="11">
        <v>8.75</v>
      </c>
      <c r="W11" s="11">
        <v>48.67</v>
      </c>
      <c r="X11" s="11">
        <v>0.89</v>
      </c>
      <c r="Y11" s="11">
        <v>14.4</v>
      </c>
      <c r="Z11" s="11">
        <v>14.4</v>
      </c>
      <c r="AA11" s="11">
        <v>27</v>
      </c>
      <c r="AB11" s="11">
        <v>0.98</v>
      </c>
      <c r="AC11" s="11">
        <v>0.08</v>
      </c>
      <c r="AD11" s="11">
        <v>0.03</v>
      </c>
      <c r="AE11" s="11">
        <v>0.59</v>
      </c>
      <c r="AF11" s="11">
        <v>1.79</v>
      </c>
      <c r="AG11" s="11">
        <v>0</v>
      </c>
      <c r="AH11" s="11">
        <v>1.1200000000000001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216.78</v>
      </c>
      <c r="CA11" s="19"/>
    </row>
    <row r="12" spans="1:79" s="4" customFormat="1" ht="13.8" x14ac:dyDescent="0.25">
      <c r="A12" s="11" t="str">
        <f>"15/10"</f>
        <v>15/10</v>
      </c>
      <c r="B12" s="11" t="s">
        <v>93</v>
      </c>
      <c r="C12" s="13" t="str">
        <f>"200"</f>
        <v>200</v>
      </c>
      <c r="D12" s="13">
        <v>0.4</v>
      </c>
      <c r="E12" s="13">
        <v>0.35</v>
      </c>
      <c r="F12" s="13">
        <v>0.08</v>
      </c>
      <c r="G12" s="13">
        <v>13.69</v>
      </c>
      <c r="H12" s="11">
        <f t="shared" si="0"/>
        <v>56.879999999999995</v>
      </c>
      <c r="I12" s="11">
        <v>0</v>
      </c>
      <c r="J12" s="11">
        <v>0</v>
      </c>
      <c r="K12" s="11">
        <v>0</v>
      </c>
      <c r="L12" s="11">
        <v>13.41</v>
      </c>
      <c r="M12" s="11">
        <v>0</v>
      </c>
      <c r="N12" s="11">
        <v>0.3</v>
      </c>
      <c r="O12" s="11">
        <v>0</v>
      </c>
      <c r="P12" s="11">
        <v>0</v>
      </c>
      <c r="Q12" s="11">
        <v>0.39</v>
      </c>
      <c r="R12" s="11">
        <v>0.15</v>
      </c>
      <c r="S12" s="11">
        <v>0</v>
      </c>
      <c r="T12" s="11">
        <v>10.08</v>
      </c>
      <c r="U12" s="11">
        <v>2.76</v>
      </c>
      <c r="V12" s="11">
        <v>0.71</v>
      </c>
      <c r="W12" s="11">
        <v>1.29</v>
      </c>
      <c r="X12" s="11">
        <v>7.0000000000000007E-2</v>
      </c>
      <c r="Y12" s="11">
        <v>0</v>
      </c>
      <c r="Z12" s="11">
        <v>0.54</v>
      </c>
      <c r="AA12" s="11">
        <v>0.14000000000000001</v>
      </c>
      <c r="AB12" s="11">
        <v>0.01</v>
      </c>
      <c r="AC12" s="11">
        <v>0</v>
      </c>
      <c r="AD12" s="11">
        <v>0</v>
      </c>
      <c r="AE12" s="11">
        <v>0.01</v>
      </c>
      <c r="AF12" s="11">
        <v>0.01</v>
      </c>
      <c r="AG12" s="11">
        <v>1.08</v>
      </c>
      <c r="AH12" s="11">
        <v>0</v>
      </c>
      <c r="AI12" s="11">
        <v>0</v>
      </c>
      <c r="AJ12" s="11">
        <v>0</v>
      </c>
      <c r="AK12" s="11">
        <v>0</v>
      </c>
      <c r="AL12" s="11">
        <v>203.58</v>
      </c>
      <c r="AM12" s="11">
        <v>67.510000000000005</v>
      </c>
      <c r="AN12" s="11">
        <v>40.020000000000003</v>
      </c>
      <c r="AO12" s="11">
        <v>80.040000000000006</v>
      </c>
      <c r="AP12" s="11">
        <v>30.28</v>
      </c>
      <c r="AQ12" s="11">
        <v>144.77000000000001</v>
      </c>
      <c r="AR12" s="11">
        <v>89.78</v>
      </c>
      <c r="AS12" s="11">
        <v>125.28</v>
      </c>
      <c r="AT12" s="11">
        <v>103.36</v>
      </c>
      <c r="AU12" s="11">
        <v>54.29</v>
      </c>
      <c r="AV12" s="11">
        <v>96.05</v>
      </c>
      <c r="AW12" s="11">
        <v>803.18</v>
      </c>
      <c r="AX12" s="11">
        <v>93.96</v>
      </c>
      <c r="AY12" s="11">
        <v>261.7</v>
      </c>
      <c r="AZ12" s="11">
        <v>113.8</v>
      </c>
      <c r="BA12" s="11">
        <v>75.52</v>
      </c>
      <c r="BB12" s="11">
        <v>59.86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0.06</v>
      </c>
      <c r="BJ12" s="11">
        <v>0.03</v>
      </c>
      <c r="BK12" s="11">
        <v>0.03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0.03</v>
      </c>
      <c r="BS12" s="11">
        <v>0</v>
      </c>
      <c r="BT12" s="11">
        <v>0</v>
      </c>
      <c r="BU12" s="11">
        <v>0.11</v>
      </c>
      <c r="BV12" s="11">
        <v>0.01</v>
      </c>
      <c r="BW12" s="11">
        <v>0</v>
      </c>
      <c r="BX12" s="11">
        <v>0</v>
      </c>
      <c r="BY12" s="11">
        <v>0</v>
      </c>
      <c r="BZ12" s="11">
        <v>15.64</v>
      </c>
    </row>
    <row r="13" spans="1:79" s="4" customFormat="1" ht="13.8" x14ac:dyDescent="0.25">
      <c r="A13" s="11" t="str">
        <f>"-"</f>
        <v>-</v>
      </c>
      <c r="B13" s="11" t="s">
        <v>88</v>
      </c>
      <c r="C13" s="13" t="str">
        <f>"17"</f>
        <v>17</v>
      </c>
      <c r="D13" s="13">
        <v>2.31</v>
      </c>
      <c r="E13" s="13">
        <v>3.08</v>
      </c>
      <c r="F13" s="13">
        <v>1.2</v>
      </c>
      <c r="G13" s="13">
        <v>20.04</v>
      </c>
      <c r="H13" s="11">
        <f t="shared" si="0"/>
        <v>103.28</v>
      </c>
      <c r="I13" s="11">
        <v>0</v>
      </c>
      <c r="J13" s="11">
        <v>0.15</v>
      </c>
      <c r="K13" s="11">
        <v>0</v>
      </c>
      <c r="L13" s="11">
        <v>0.99</v>
      </c>
      <c r="M13" s="11">
        <v>14.04</v>
      </c>
      <c r="N13" s="11">
        <v>0.96</v>
      </c>
      <c r="O13" s="11">
        <v>0</v>
      </c>
      <c r="P13" s="11">
        <v>0</v>
      </c>
      <c r="Q13" s="11">
        <v>0.09</v>
      </c>
      <c r="R13" s="11">
        <v>0.48</v>
      </c>
      <c r="S13" s="11">
        <v>0</v>
      </c>
      <c r="T13" s="11">
        <v>39.299999999999997</v>
      </c>
      <c r="U13" s="11">
        <v>6.6</v>
      </c>
      <c r="V13" s="11">
        <v>9.9</v>
      </c>
      <c r="W13" s="11">
        <v>25.5</v>
      </c>
      <c r="X13" s="11">
        <v>0.6</v>
      </c>
      <c r="Y13" s="11">
        <v>0</v>
      </c>
      <c r="Z13" s="11">
        <v>0</v>
      </c>
      <c r="AA13" s="11">
        <v>0</v>
      </c>
      <c r="AB13" s="11">
        <v>0.51</v>
      </c>
      <c r="AC13" s="11">
        <v>0.05</v>
      </c>
      <c r="AD13" s="11">
        <v>0.02</v>
      </c>
      <c r="AE13" s="11">
        <v>0.48</v>
      </c>
      <c r="AF13" s="11">
        <v>0.9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170.8</v>
      </c>
      <c r="AM13" s="11">
        <v>89.2</v>
      </c>
      <c r="AN13" s="11">
        <v>37.200000000000003</v>
      </c>
      <c r="AO13" s="11">
        <v>79.2</v>
      </c>
      <c r="AP13" s="11">
        <v>32</v>
      </c>
      <c r="AQ13" s="11">
        <v>148.4</v>
      </c>
      <c r="AR13" s="11">
        <v>118.8</v>
      </c>
      <c r="AS13" s="11">
        <v>116.4</v>
      </c>
      <c r="AT13" s="11">
        <v>185.6</v>
      </c>
      <c r="AU13" s="11">
        <v>49.6</v>
      </c>
      <c r="AV13" s="11">
        <v>124</v>
      </c>
      <c r="AW13" s="11">
        <v>611.6</v>
      </c>
      <c r="AX13" s="11">
        <v>0</v>
      </c>
      <c r="AY13" s="11">
        <v>210.4</v>
      </c>
      <c r="AZ13" s="11">
        <v>116.4</v>
      </c>
      <c r="BA13" s="11">
        <v>72</v>
      </c>
      <c r="BB13" s="11">
        <v>52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0.06</v>
      </c>
      <c r="BK13" s="11">
        <v>0</v>
      </c>
      <c r="BL13" s="11">
        <v>0</v>
      </c>
      <c r="BM13" s="11">
        <v>0.01</v>
      </c>
      <c r="BN13" s="11">
        <v>0</v>
      </c>
      <c r="BO13" s="11">
        <v>0</v>
      </c>
      <c r="BP13" s="11">
        <v>0</v>
      </c>
      <c r="BQ13" s="11">
        <v>0</v>
      </c>
      <c r="BR13" s="11">
        <v>0.04</v>
      </c>
      <c r="BS13" s="11">
        <v>0</v>
      </c>
      <c r="BT13" s="11">
        <v>0</v>
      </c>
      <c r="BU13" s="11">
        <v>0.19</v>
      </c>
      <c r="BV13" s="11">
        <v>0.03</v>
      </c>
      <c r="BW13" s="11">
        <v>0</v>
      </c>
      <c r="BX13" s="11">
        <v>0</v>
      </c>
      <c r="BY13" s="11">
        <v>0</v>
      </c>
      <c r="BZ13" s="11">
        <v>18.8</v>
      </c>
    </row>
    <row r="14" spans="1:79" s="4" customFormat="1" ht="13.8" x14ac:dyDescent="0.25">
      <c r="A14" s="11" t="str">
        <f>""</f>
        <v/>
      </c>
      <c r="B14" s="11" t="s">
        <v>99</v>
      </c>
      <c r="C14" s="13" t="str">
        <f>"15/15"</f>
        <v>15/15</v>
      </c>
      <c r="D14" s="13">
        <v>1.1299999999999999</v>
      </c>
      <c r="E14" s="13">
        <v>4.29</v>
      </c>
      <c r="F14" s="13">
        <v>7.08</v>
      </c>
      <c r="G14" s="13">
        <v>0</v>
      </c>
      <c r="H14" s="11">
        <f t="shared" si="0"/>
        <v>80.88</v>
      </c>
      <c r="I14" s="11">
        <v>0.74</v>
      </c>
      <c r="J14" s="11">
        <v>0.21</v>
      </c>
      <c r="K14" s="11">
        <v>0</v>
      </c>
      <c r="L14" s="11">
        <v>0.9</v>
      </c>
      <c r="M14" s="11">
        <v>13.47</v>
      </c>
      <c r="N14" s="11">
        <v>0.69</v>
      </c>
      <c r="O14" s="11">
        <v>0</v>
      </c>
      <c r="P14" s="11">
        <v>0</v>
      </c>
      <c r="Q14" s="11">
        <v>0</v>
      </c>
      <c r="R14" s="11">
        <v>0.6</v>
      </c>
      <c r="S14" s="11">
        <v>0</v>
      </c>
      <c r="T14" s="11">
        <v>28.09</v>
      </c>
      <c r="U14" s="11">
        <v>5.48</v>
      </c>
      <c r="V14" s="11">
        <v>3.52</v>
      </c>
      <c r="W14" s="11">
        <v>20.3</v>
      </c>
      <c r="X14" s="11">
        <v>0.88</v>
      </c>
      <c r="Y14" s="11">
        <v>1</v>
      </c>
      <c r="Z14" s="11">
        <v>0.32</v>
      </c>
      <c r="AA14" s="11">
        <v>1.73</v>
      </c>
      <c r="AB14" s="11">
        <v>0.84</v>
      </c>
      <c r="AC14" s="11">
        <v>0.11</v>
      </c>
      <c r="AD14" s="11">
        <v>7.0000000000000007E-2</v>
      </c>
      <c r="AE14" s="11">
        <v>0.28000000000000003</v>
      </c>
      <c r="AF14" s="11">
        <v>0.78</v>
      </c>
      <c r="AG14" s="11">
        <v>0</v>
      </c>
      <c r="AH14" s="11">
        <v>1.67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162.80000000000001</v>
      </c>
    </row>
    <row r="15" spans="1:79" s="4" customFormat="1" ht="13.8" x14ac:dyDescent="0.25">
      <c r="A15" s="11"/>
      <c r="B15" s="11" t="s">
        <v>95</v>
      </c>
      <c r="C15" s="13" t="str">
        <f>"60"</f>
        <v>60</v>
      </c>
      <c r="D15" s="13">
        <v>1.04</v>
      </c>
      <c r="E15" s="13">
        <v>0.24</v>
      </c>
      <c r="F15" s="13">
        <v>0.03</v>
      </c>
      <c r="G15" s="13">
        <v>4.08</v>
      </c>
      <c r="H15" s="11">
        <f t="shared" si="0"/>
        <v>17.55</v>
      </c>
      <c r="I15" s="11">
        <v>0</v>
      </c>
      <c r="J15" s="11">
        <v>0.02</v>
      </c>
      <c r="K15" s="11">
        <v>0</v>
      </c>
      <c r="L15" s="11">
        <v>29.56</v>
      </c>
      <c r="M15" s="11">
        <v>0.6</v>
      </c>
      <c r="N15" s="11">
        <v>3.6</v>
      </c>
      <c r="O15" s="11">
        <v>0</v>
      </c>
      <c r="P15" s="11">
        <v>0</v>
      </c>
      <c r="Q15" s="11">
        <v>0.3</v>
      </c>
      <c r="R15" s="11">
        <v>0.82</v>
      </c>
      <c r="S15" s="11">
        <v>1</v>
      </c>
      <c r="T15" s="11">
        <v>344</v>
      </c>
      <c r="U15" s="11">
        <v>32.6</v>
      </c>
      <c r="V15" s="11">
        <v>21</v>
      </c>
      <c r="W15" s="11">
        <v>29.2</v>
      </c>
      <c r="X15" s="11">
        <v>0.7</v>
      </c>
      <c r="Y15" s="11">
        <v>0</v>
      </c>
      <c r="Z15" s="11">
        <v>700</v>
      </c>
      <c r="AA15" s="11">
        <v>116.6</v>
      </c>
      <c r="AB15" s="11">
        <v>1.1000000000000001</v>
      </c>
      <c r="AC15" s="11">
        <v>0.02</v>
      </c>
      <c r="AD15" s="11">
        <v>0.04</v>
      </c>
      <c r="AE15" s="11">
        <v>0.6</v>
      </c>
      <c r="AF15" s="11">
        <v>0.78</v>
      </c>
      <c r="AG15" s="11">
        <v>0.8</v>
      </c>
      <c r="AH15" s="11">
        <v>5.0000000000000001E-3</v>
      </c>
      <c r="AI15" s="11">
        <v>0</v>
      </c>
      <c r="AJ15" s="11">
        <v>0</v>
      </c>
      <c r="AK15" s="11">
        <v>0</v>
      </c>
      <c r="AL15" s="11">
        <v>1102.5</v>
      </c>
      <c r="AM15" s="11">
        <v>296.3</v>
      </c>
      <c r="AN15" s="11">
        <v>217.94</v>
      </c>
      <c r="AO15" s="11">
        <v>351.66</v>
      </c>
      <c r="AP15" s="11">
        <v>150.91999999999999</v>
      </c>
      <c r="AQ15" s="11">
        <v>569.72</v>
      </c>
      <c r="AR15" s="11">
        <v>717.22</v>
      </c>
      <c r="AS15" s="11">
        <v>443.87</v>
      </c>
      <c r="AT15" s="11">
        <v>599.80999999999995</v>
      </c>
      <c r="AU15" s="11">
        <v>229.38</v>
      </c>
      <c r="AV15" s="11">
        <v>363.3</v>
      </c>
      <c r="AW15" s="11">
        <v>2471.5300000000002</v>
      </c>
      <c r="AX15" s="11">
        <v>93.96</v>
      </c>
      <c r="AY15" s="11">
        <v>857.31</v>
      </c>
      <c r="AZ15" s="11">
        <v>564.27</v>
      </c>
      <c r="BA15" s="11">
        <v>344.16</v>
      </c>
      <c r="BB15" s="11">
        <v>197.4</v>
      </c>
      <c r="BC15" s="11">
        <v>0.24</v>
      </c>
      <c r="BD15" s="11">
        <v>0.11</v>
      </c>
      <c r="BE15" s="11">
        <v>0.06</v>
      </c>
      <c r="BF15" s="11">
        <v>0.13</v>
      </c>
      <c r="BG15" s="11">
        <v>0.15</v>
      </c>
      <c r="BH15" s="11">
        <v>0.7</v>
      </c>
      <c r="BI15" s="11">
        <v>0.06</v>
      </c>
      <c r="BJ15" s="11">
        <v>2.14</v>
      </c>
      <c r="BK15" s="11">
        <v>0.03</v>
      </c>
      <c r="BL15" s="11">
        <v>0.63</v>
      </c>
      <c r="BM15" s="11">
        <v>0.02</v>
      </c>
      <c r="BN15" s="11">
        <v>0</v>
      </c>
      <c r="BO15" s="11">
        <v>0</v>
      </c>
      <c r="BP15" s="11">
        <v>0</v>
      </c>
      <c r="BQ15" s="11">
        <v>0.22</v>
      </c>
      <c r="BR15" s="11">
        <v>1.88</v>
      </c>
      <c r="BS15" s="11">
        <v>0</v>
      </c>
      <c r="BT15" s="11">
        <v>0</v>
      </c>
      <c r="BU15" s="11">
        <v>1.31</v>
      </c>
      <c r="BV15" s="11">
        <v>0.06</v>
      </c>
      <c r="BW15" s="11">
        <v>0</v>
      </c>
      <c r="BX15" s="11">
        <v>0</v>
      </c>
      <c r="BY15" s="11">
        <v>0</v>
      </c>
      <c r="BZ15" s="11">
        <v>572.39</v>
      </c>
    </row>
    <row r="16" spans="1:79" s="4" customFormat="1" ht="13.8" x14ac:dyDescent="0.25">
      <c r="A16" s="14"/>
      <c r="B16" s="14" t="s">
        <v>85</v>
      </c>
      <c r="C16" s="15"/>
      <c r="D16" s="15">
        <v>32.590000000000003</v>
      </c>
      <c r="E16" s="15">
        <f>SUM(E10:E15)</f>
        <v>25.609999999999996</v>
      </c>
      <c r="F16" s="15">
        <f t="shared" ref="F16:H16" si="1">SUM(F10:F15)</f>
        <v>24.14</v>
      </c>
      <c r="G16" s="15">
        <f t="shared" si="1"/>
        <v>84.779999999999987</v>
      </c>
      <c r="H16" s="15">
        <f t="shared" si="1"/>
        <v>658.81999999999994</v>
      </c>
      <c r="I16" s="14">
        <v>4.68</v>
      </c>
      <c r="J16" s="14">
        <v>2.37</v>
      </c>
      <c r="K16" s="14">
        <v>0</v>
      </c>
      <c r="L16" s="14">
        <v>17.36</v>
      </c>
      <c r="M16" s="14">
        <v>59.74</v>
      </c>
      <c r="N16" s="14">
        <v>4.17</v>
      </c>
      <c r="O16" s="14">
        <v>0</v>
      </c>
      <c r="P16" s="14">
        <v>0</v>
      </c>
      <c r="Q16" s="14">
        <v>0.56999999999999995</v>
      </c>
      <c r="R16" s="14">
        <v>2.77</v>
      </c>
      <c r="S16" s="14">
        <v>467.26</v>
      </c>
      <c r="T16" s="14">
        <v>206.74</v>
      </c>
      <c r="U16" s="14">
        <v>37.96</v>
      </c>
      <c r="V16" s="14">
        <v>28.15</v>
      </c>
      <c r="W16" s="14">
        <v>106.61</v>
      </c>
      <c r="X16" s="14">
        <v>2.33</v>
      </c>
      <c r="Y16" s="14">
        <v>20.25</v>
      </c>
      <c r="Z16" s="14">
        <v>67.12</v>
      </c>
      <c r="AA16" s="14">
        <v>54.33</v>
      </c>
      <c r="AB16" s="14">
        <v>4.99</v>
      </c>
      <c r="AC16" s="14">
        <v>0.21</v>
      </c>
      <c r="AD16" s="14">
        <v>0.1</v>
      </c>
      <c r="AE16" s="14">
        <v>1.34</v>
      </c>
      <c r="AF16" s="14">
        <v>3.72</v>
      </c>
      <c r="AG16" s="14">
        <v>5.22</v>
      </c>
      <c r="AH16" s="14">
        <v>8.52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</row>
    <row r="17" spans="1:78" s="4" customFormat="1" ht="13.8" x14ac:dyDescent="0.25">
      <c r="A17" s="11"/>
      <c r="B17" s="12" t="s">
        <v>90</v>
      </c>
      <c r="C17" s="13"/>
      <c r="D17" s="13"/>
      <c r="E17" s="13"/>
      <c r="F17" s="13"/>
      <c r="G17" s="1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>
        <v>0</v>
      </c>
      <c r="AJ17" s="11">
        <v>0</v>
      </c>
      <c r="AK17" s="11">
        <v>0</v>
      </c>
      <c r="AL17" s="11">
        <v>50.25</v>
      </c>
      <c r="AM17" s="11">
        <v>46.33</v>
      </c>
      <c r="AN17" s="11">
        <v>16.13</v>
      </c>
      <c r="AO17" s="11">
        <v>35.200000000000003</v>
      </c>
      <c r="AP17" s="11">
        <v>9.2100000000000009</v>
      </c>
      <c r="AQ17" s="11">
        <v>42.03</v>
      </c>
      <c r="AR17" s="11">
        <v>53.74</v>
      </c>
      <c r="AS17" s="11">
        <v>61.54</v>
      </c>
      <c r="AT17" s="11">
        <v>131.55000000000001</v>
      </c>
      <c r="AU17" s="11">
        <v>21.39</v>
      </c>
      <c r="AV17" s="11">
        <v>35.25</v>
      </c>
      <c r="AW17" s="11">
        <v>214.24</v>
      </c>
      <c r="AX17" s="11">
        <v>1.33</v>
      </c>
      <c r="AY17" s="11">
        <v>44.12</v>
      </c>
      <c r="AZ17" s="11">
        <v>44.74</v>
      </c>
      <c r="BA17" s="11">
        <v>36.479999999999997</v>
      </c>
      <c r="BB17" s="11">
        <v>14.94</v>
      </c>
      <c r="BC17" s="11">
        <v>0.11</v>
      </c>
      <c r="BD17" s="11">
        <v>0.05</v>
      </c>
      <c r="BE17" s="11">
        <v>0.03</v>
      </c>
      <c r="BF17" s="11">
        <v>0.06</v>
      </c>
      <c r="BG17" s="11">
        <v>7.0000000000000007E-2</v>
      </c>
      <c r="BH17" s="11">
        <v>0.74</v>
      </c>
      <c r="BI17" s="11">
        <v>0</v>
      </c>
      <c r="BJ17" s="11">
        <v>15.71</v>
      </c>
      <c r="BK17" s="11">
        <v>0</v>
      </c>
      <c r="BL17" s="11">
        <v>18.02</v>
      </c>
      <c r="BM17" s="11">
        <v>0.86</v>
      </c>
      <c r="BN17" s="11">
        <v>0.12</v>
      </c>
      <c r="BO17" s="11">
        <v>0</v>
      </c>
      <c r="BP17" s="11">
        <v>0</v>
      </c>
      <c r="BQ17" s="11">
        <v>0.72</v>
      </c>
      <c r="BR17" s="11">
        <v>23.61</v>
      </c>
      <c r="BS17" s="11">
        <v>0.02</v>
      </c>
      <c r="BT17" s="11">
        <v>0</v>
      </c>
      <c r="BU17" s="11">
        <v>6.64</v>
      </c>
      <c r="BV17" s="11">
        <v>0.01</v>
      </c>
      <c r="BW17" s="11">
        <v>0.01</v>
      </c>
      <c r="BX17" s="11">
        <v>0</v>
      </c>
      <c r="BY17" s="11">
        <v>0</v>
      </c>
      <c r="BZ17" s="11">
        <v>71.3</v>
      </c>
    </row>
    <row r="18" spans="1:78" s="4" customFormat="1" ht="13.8" x14ac:dyDescent="0.25">
      <c r="A18" s="11" t="str">
        <f>"15/2"</f>
        <v>15/2</v>
      </c>
      <c r="B18" s="11" t="s">
        <v>96</v>
      </c>
      <c r="C18" s="13" t="str">
        <f>"250"</f>
        <v>250</v>
      </c>
      <c r="D18" s="13">
        <v>2.0699999999999998</v>
      </c>
      <c r="E18" s="13">
        <v>3.42</v>
      </c>
      <c r="F18" s="13">
        <v>7.08</v>
      </c>
      <c r="G18" s="13">
        <v>22.6</v>
      </c>
      <c r="H18" s="11">
        <f>(E18*4)+(F18*9)+(G18*4)</f>
        <v>167.8</v>
      </c>
      <c r="I18" s="11">
        <v>3.38</v>
      </c>
      <c r="J18" s="11">
        <v>1.59</v>
      </c>
      <c r="K18" s="11">
        <v>0</v>
      </c>
      <c r="L18" s="11">
        <v>3.46</v>
      </c>
      <c r="M18" s="11">
        <v>7.37</v>
      </c>
      <c r="N18" s="11">
        <v>1.9</v>
      </c>
      <c r="O18" s="11">
        <v>0</v>
      </c>
      <c r="P18" s="11">
        <v>0</v>
      </c>
      <c r="Q18" s="11">
        <v>0.31</v>
      </c>
      <c r="R18" s="11">
        <v>1.08</v>
      </c>
      <c r="S18" s="11">
        <v>42.94</v>
      </c>
      <c r="T18" s="11">
        <v>366.56</v>
      </c>
      <c r="U18" s="11">
        <v>28.1</v>
      </c>
      <c r="V18" s="11">
        <v>20.239999999999998</v>
      </c>
      <c r="W18" s="11">
        <v>51.89</v>
      </c>
      <c r="X18" s="11">
        <v>0.72</v>
      </c>
      <c r="Y18" s="11">
        <v>6.24</v>
      </c>
      <c r="Z18" s="11">
        <v>1032.0999999999999</v>
      </c>
      <c r="AA18" s="11">
        <v>225.21</v>
      </c>
      <c r="AB18" s="11">
        <v>2.4700000000000002</v>
      </c>
      <c r="AC18" s="11">
        <v>7.0000000000000007E-2</v>
      </c>
      <c r="AD18" s="11">
        <v>0.05</v>
      </c>
      <c r="AE18" s="11">
        <v>0.81</v>
      </c>
      <c r="AF18" s="11">
        <v>1.45</v>
      </c>
      <c r="AG18" s="11">
        <v>8.86</v>
      </c>
      <c r="AH18" s="11">
        <v>12.89</v>
      </c>
      <c r="AI18" s="11">
        <v>0</v>
      </c>
      <c r="AJ18" s="11">
        <v>0</v>
      </c>
      <c r="AK18" s="11">
        <v>0</v>
      </c>
      <c r="AL18" s="11">
        <v>116</v>
      </c>
      <c r="AM18" s="11">
        <v>69.66</v>
      </c>
      <c r="AN18" s="11">
        <v>22.47</v>
      </c>
      <c r="AO18" s="11">
        <v>60.73</v>
      </c>
      <c r="AP18" s="11">
        <v>24.35</v>
      </c>
      <c r="AQ18" s="11">
        <v>79.39</v>
      </c>
      <c r="AR18" s="11">
        <v>76.8</v>
      </c>
      <c r="AS18" s="11">
        <v>154.63999999999999</v>
      </c>
      <c r="AT18" s="11">
        <v>94.38</v>
      </c>
      <c r="AU18" s="11">
        <v>30.19</v>
      </c>
      <c r="AV18" s="11">
        <v>64.91</v>
      </c>
      <c r="AW18" s="11">
        <v>469.92</v>
      </c>
      <c r="AX18" s="11">
        <v>0</v>
      </c>
      <c r="AY18" s="11">
        <v>116.19</v>
      </c>
      <c r="AZ18" s="11">
        <v>69.7</v>
      </c>
      <c r="BA18" s="11">
        <v>46.63</v>
      </c>
      <c r="BB18" s="11">
        <v>29.28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0.34</v>
      </c>
      <c r="BK18" s="11">
        <v>0</v>
      </c>
      <c r="BL18" s="11">
        <v>0.19</v>
      </c>
      <c r="BM18" s="11">
        <v>0.01</v>
      </c>
      <c r="BN18" s="11">
        <v>0.03</v>
      </c>
      <c r="BO18" s="11">
        <v>0</v>
      </c>
      <c r="BP18" s="11">
        <v>0</v>
      </c>
      <c r="BQ18" s="11">
        <v>0</v>
      </c>
      <c r="BR18" s="11">
        <v>1.1499999999999999</v>
      </c>
      <c r="BS18" s="11">
        <v>0</v>
      </c>
      <c r="BT18" s="11">
        <v>0</v>
      </c>
      <c r="BU18" s="11">
        <v>3.06</v>
      </c>
      <c r="BV18" s="11">
        <v>0</v>
      </c>
      <c r="BW18" s="11">
        <v>0</v>
      </c>
      <c r="BX18" s="11">
        <v>0</v>
      </c>
      <c r="BY18" s="11">
        <v>0</v>
      </c>
      <c r="BZ18" s="11">
        <v>265.16000000000003</v>
      </c>
    </row>
    <row r="19" spans="1:78" s="4" customFormat="1" ht="13.8" x14ac:dyDescent="0.25">
      <c r="A19" s="11" t="str">
        <f>"11/7"</f>
        <v>11/7</v>
      </c>
      <c r="B19" s="11" t="s">
        <v>97</v>
      </c>
      <c r="C19" s="13" t="str">
        <f>"100"</f>
        <v>100</v>
      </c>
      <c r="D19" s="13">
        <v>17.440000000000001</v>
      </c>
      <c r="E19" s="13">
        <v>13.7</v>
      </c>
      <c r="F19" s="13">
        <v>13.91</v>
      </c>
      <c r="G19" s="13">
        <v>7.55</v>
      </c>
      <c r="H19" s="11">
        <f t="shared" ref="H19:H24" si="2">(E19*4)+(F19*9)+(G19*4)</f>
        <v>210.19</v>
      </c>
      <c r="I19" s="11">
        <v>3.25</v>
      </c>
      <c r="J19" s="11">
        <v>2.21</v>
      </c>
      <c r="K19" s="11">
        <v>0</v>
      </c>
      <c r="L19" s="11">
        <v>1.62</v>
      </c>
      <c r="M19" s="11">
        <v>4.16</v>
      </c>
      <c r="N19" s="11">
        <v>0.3</v>
      </c>
      <c r="O19" s="11">
        <v>0</v>
      </c>
      <c r="P19" s="11">
        <v>0</v>
      </c>
      <c r="Q19" s="11">
        <v>0.06</v>
      </c>
      <c r="R19" s="11">
        <v>2.33</v>
      </c>
      <c r="S19" s="11">
        <v>0</v>
      </c>
      <c r="T19" s="11">
        <v>246.05</v>
      </c>
      <c r="U19" s="11">
        <v>58.81</v>
      </c>
      <c r="V19" s="11">
        <v>30.8</v>
      </c>
      <c r="W19" s="11">
        <v>193.38</v>
      </c>
      <c r="X19" s="11">
        <v>0.78</v>
      </c>
      <c r="Y19" s="11">
        <v>37.5</v>
      </c>
      <c r="Z19" s="11">
        <v>4.8</v>
      </c>
      <c r="AA19" s="11">
        <v>38.4</v>
      </c>
      <c r="AB19" s="11">
        <v>3.54</v>
      </c>
      <c r="AC19" s="11">
        <v>0.17</v>
      </c>
      <c r="AD19" s="11">
        <v>0.19</v>
      </c>
      <c r="AE19" s="11">
        <v>3.63</v>
      </c>
      <c r="AF19" s="11">
        <v>7.11</v>
      </c>
      <c r="AG19" s="11">
        <v>1.1100000000000001</v>
      </c>
      <c r="AH19" s="11">
        <v>0.8</v>
      </c>
      <c r="AI19" s="11">
        <v>0</v>
      </c>
      <c r="AJ19" s="11">
        <v>0</v>
      </c>
      <c r="AK19" s="11">
        <v>0</v>
      </c>
      <c r="AL19" s="11">
        <v>1825.28</v>
      </c>
      <c r="AM19" s="11">
        <v>1942.35</v>
      </c>
      <c r="AN19" s="11">
        <v>546.61</v>
      </c>
      <c r="AO19" s="11">
        <v>988.44</v>
      </c>
      <c r="AP19" s="11">
        <v>261.07</v>
      </c>
      <c r="AQ19" s="11">
        <v>983.77</v>
      </c>
      <c r="AR19" s="11">
        <v>1332.38</v>
      </c>
      <c r="AS19" s="11">
        <v>1281.43</v>
      </c>
      <c r="AT19" s="11">
        <v>2167.02</v>
      </c>
      <c r="AU19" s="11">
        <v>871.41</v>
      </c>
      <c r="AV19" s="11">
        <v>1150.97</v>
      </c>
      <c r="AW19" s="11">
        <v>3834.01</v>
      </c>
      <c r="AX19" s="11">
        <v>352.64</v>
      </c>
      <c r="AY19" s="11">
        <v>863.8</v>
      </c>
      <c r="AZ19" s="11">
        <v>966.32</v>
      </c>
      <c r="BA19" s="11">
        <v>810.05</v>
      </c>
      <c r="BB19" s="11">
        <v>321.31</v>
      </c>
      <c r="BC19" s="11">
        <v>0.18</v>
      </c>
      <c r="BD19" s="11">
        <v>0.08</v>
      </c>
      <c r="BE19" s="11">
        <v>0.04</v>
      </c>
      <c r="BF19" s="11">
        <v>0.1</v>
      </c>
      <c r="BG19" s="11">
        <v>0.11</v>
      </c>
      <c r="BH19" s="11">
        <v>0.53</v>
      </c>
      <c r="BI19" s="11">
        <v>0</v>
      </c>
      <c r="BJ19" s="11">
        <v>1.47</v>
      </c>
      <c r="BK19" s="11">
        <v>0</v>
      </c>
      <c r="BL19" s="11">
        <v>0.45</v>
      </c>
      <c r="BM19" s="11">
        <v>0</v>
      </c>
      <c r="BN19" s="11">
        <v>0</v>
      </c>
      <c r="BO19" s="11">
        <v>0</v>
      </c>
      <c r="BP19" s="11">
        <v>0</v>
      </c>
      <c r="BQ19" s="11">
        <v>0.15</v>
      </c>
      <c r="BR19" s="11">
        <v>1.2</v>
      </c>
      <c r="BS19" s="11">
        <v>0</v>
      </c>
      <c r="BT19" s="11">
        <v>0</v>
      </c>
      <c r="BU19" s="11">
        <v>0.08</v>
      </c>
      <c r="BV19" s="11">
        <v>0.01</v>
      </c>
      <c r="BW19" s="11">
        <v>0</v>
      </c>
      <c r="BX19" s="11">
        <v>0</v>
      </c>
      <c r="BY19" s="11">
        <v>0</v>
      </c>
      <c r="BZ19" s="11">
        <v>95.57</v>
      </c>
    </row>
    <row r="20" spans="1:78" s="4" customFormat="1" ht="13.8" x14ac:dyDescent="0.25">
      <c r="A20" s="11" t="str">
        <f>"3/3"</f>
        <v>3/3</v>
      </c>
      <c r="B20" s="11" t="s">
        <v>98</v>
      </c>
      <c r="C20" s="13" t="str">
        <f>"180"</f>
        <v>180</v>
      </c>
      <c r="D20" s="13">
        <v>3.67</v>
      </c>
      <c r="E20" s="13">
        <v>4.47</v>
      </c>
      <c r="F20" s="13">
        <v>5.0599999999999996</v>
      </c>
      <c r="G20" s="13">
        <v>30.99</v>
      </c>
      <c r="H20" s="11">
        <f t="shared" si="2"/>
        <v>187.38</v>
      </c>
      <c r="I20" s="11">
        <v>0.13</v>
      </c>
      <c r="J20" s="11">
        <v>0.69</v>
      </c>
      <c r="K20" s="11">
        <v>0</v>
      </c>
      <c r="L20" s="11">
        <v>3.05</v>
      </c>
      <c r="M20" s="11">
        <v>21.01</v>
      </c>
      <c r="N20" s="11">
        <v>1.96</v>
      </c>
      <c r="O20" s="11">
        <v>0</v>
      </c>
      <c r="P20" s="11">
        <v>0</v>
      </c>
      <c r="Q20" s="11">
        <v>0.33</v>
      </c>
      <c r="R20" s="11">
        <v>3.16</v>
      </c>
      <c r="S20" s="11">
        <v>485.4</v>
      </c>
      <c r="T20" s="11">
        <v>805.62</v>
      </c>
      <c r="U20" s="11">
        <v>47.21</v>
      </c>
      <c r="V20" s="11">
        <v>34.31</v>
      </c>
      <c r="W20" s="11">
        <v>101.15</v>
      </c>
      <c r="X20" s="11">
        <v>1.27</v>
      </c>
      <c r="Y20" s="11">
        <v>17.64</v>
      </c>
      <c r="Z20" s="11">
        <v>41.18</v>
      </c>
      <c r="AA20" s="11">
        <v>37.56</v>
      </c>
      <c r="AB20" s="11">
        <v>0.21</v>
      </c>
      <c r="AC20" s="11">
        <v>0.14000000000000001</v>
      </c>
      <c r="AD20" s="11">
        <v>0.12</v>
      </c>
      <c r="AE20" s="11">
        <v>1.63</v>
      </c>
      <c r="AF20" s="11">
        <v>3</v>
      </c>
      <c r="AG20" s="11">
        <v>12.45</v>
      </c>
      <c r="AH20" s="11">
        <v>0</v>
      </c>
      <c r="AI20" s="11">
        <v>0</v>
      </c>
      <c r="AJ20" s="11">
        <v>0</v>
      </c>
      <c r="AK20" s="11">
        <v>0</v>
      </c>
      <c r="AL20" s="11">
        <v>549.89</v>
      </c>
      <c r="AM20" s="11">
        <v>390.88</v>
      </c>
      <c r="AN20" s="11">
        <v>235.65</v>
      </c>
      <c r="AO20" s="11">
        <v>295.52999999999997</v>
      </c>
      <c r="AP20" s="11">
        <v>133.79</v>
      </c>
      <c r="AQ20" s="11">
        <v>436.29</v>
      </c>
      <c r="AR20" s="11">
        <v>427.24</v>
      </c>
      <c r="AS20" s="11">
        <v>823.45</v>
      </c>
      <c r="AT20" s="11">
        <v>811.42</v>
      </c>
      <c r="AU20" s="11">
        <v>221.62</v>
      </c>
      <c r="AV20" s="11">
        <v>529.64</v>
      </c>
      <c r="AW20" s="11">
        <v>1664.96</v>
      </c>
      <c r="AX20" s="11">
        <v>0</v>
      </c>
      <c r="AY20" s="11">
        <v>368.97</v>
      </c>
      <c r="AZ20" s="11">
        <v>447.05</v>
      </c>
      <c r="BA20" s="11">
        <v>317.32</v>
      </c>
      <c r="BB20" s="11">
        <v>242.7</v>
      </c>
      <c r="BC20" s="11">
        <v>0.21</v>
      </c>
      <c r="BD20" s="11">
        <v>0.05</v>
      </c>
      <c r="BE20" s="11">
        <v>0.04</v>
      </c>
      <c r="BF20" s="11">
        <v>0.1</v>
      </c>
      <c r="BG20" s="11">
        <v>0.13</v>
      </c>
      <c r="BH20" s="11">
        <v>0.44</v>
      </c>
      <c r="BI20" s="11">
        <v>0</v>
      </c>
      <c r="BJ20" s="11">
        <v>1.71</v>
      </c>
      <c r="BK20" s="11">
        <v>0</v>
      </c>
      <c r="BL20" s="11">
        <v>0.44</v>
      </c>
      <c r="BM20" s="11">
        <v>0.01</v>
      </c>
      <c r="BN20" s="11">
        <v>0</v>
      </c>
      <c r="BO20" s="11">
        <v>0</v>
      </c>
      <c r="BP20" s="11">
        <v>0</v>
      </c>
      <c r="BQ20" s="11">
        <v>0.17</v>
      </c>
      <c r="BR20" s="11">
        <v>1.95</v>
      </c>
      <c r="BS20" s="11">
        <v>0.01</v>
      </c>
      <c r="BT20" s="11">
        <v>0</v>
      </c>
      <c r="BU20" s="11">
        <v>0.93</v>
      </c>
      <c r="BV20" s="11">
        <v>7.0000000000000007E-2</v>
      </c>
      <c r="BW20" s="11">
        <v>0</v>
      </c>
      <c r="BX20" s="11">
        <v>0</v>
      </c>
      <c r="BY20" s="11">
        <v>0</v>
      </c>
      <c r="BZ20" s="11">
        <v>136.62</v>
      </c>
    </row>
    <row r="21" spans="1:78" s="4" customFormat="1" ht="13.8" x14ac:dyDescent="0.25">
      <c r="A21" s="11" t="str">
        <f>"4/10"</f>
        <v>4/10</v>
      </c>
      <c r="B21" s="11" t="s">
        <v>93</v>
      </c>
      <c r="C21" s="13" t="str">
        <f>"200"</f>
        <v>200</v>
      </c>
      <c r="D21" s="13">
        <v>1.04</v>
      </c>
      <c r="E21" s="13">
        <v>1.87</v>
      </c>
      <c r="F21" s="13">
        <v>0.33</v>
      </c>
      <c r="G21" s="13">
        <v>27.21</v>
      </c>
      <c r="H21" s="11">
        <f t="shared" si="2"/>
        <v>119.29</v>
      </c>
      <c r="I21" s="11">
        <v>0</v>
      </c>
      <c r="J21" s="11">
        <v>0.02</v>
      </c>
      <c r="K21" s="11">
        <v>0</v>
      </c>
      <c r="L21" s="11">
        <v>29.56</v>
      </c>
      <c r="M21" s="11">
        <v>0.6</v>
      </c>
      <c r="N21" s="11">
        <v>3.6</v>
      </c>
      <c r="O21" s="11">
        <v>0</v>
      </c>
      <c r="P21" s="11">
        <v>0</v>
      </c>
      <c r="Q21" s="11">
        <v>0.3</v>
      </c>
      <c r="R21" s="11">
        <v>0.82</v>
      </c>
      <c r="S21" s="11">
        <v>1</v>
      </c>
      <c r="T21" s="11">
        <v>344</v>
      </c>
      <c r="U21" s="11">
        <v>32.6</v>
      </c>
      <c r="V21" s="11">
        <v>21</v>
      </c>
      <c r="W21" s="11">
        <v>29.2</v>
      </c>
      <c r="X21" s="11">
        <v>0.7</v>
      </c>
      <c r="Y21" s="11">
        <v>0</v>
      </c>
      <c r="Z21" s="11">
        <v>700</v>
      </c>
      <c r="AA21" s="11">
        <v>116.6</v>
      </c>
      <c r="AB21" s="11">
        <v>1.1000000000000001</v>
      </c>
      <c r="AC21" s="11">
        <v>0.02</v>
      </c>
      <c r="AD21" s="11">
        <v>0.04</v>
      </c>
      <c r="AE21" s="11">
        <v>0.6</v>
      </c>
      <c r="AF21" s="11">
        <v>0.78</v>
      </c>
      <c r="AG21" s="11">
        <v>0.8</v>
      </c>
      <c r="AH21" s="11">
        <v>5.0000000000000001E-3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225.25</v>
      </c>
    </row>
    <row r="22" spans="1:78" s="4" customFormat="1" ht="13.8" x14ac:dyDescent="0.25">
      <c r="A22" s="11" t="str">
        <f>"-"</f>
        <v>-</v>
      </c>
      <c r="B22" s="11" t="s">
        <v>88</v>
      </c>
      <c r="C22" s="13" t="str">
        <f>"25"</f>
        <v>25</v>
      </c>
      <c r="D22" s="13">
        <v>3.08</v>
      </c>
      <c r="E22" s="13">
        <v>3.08</v>
      </c>
      <c r="F22" s="13">
        <v>1.2</v>
      </c>
      <c r="G22" s="13">
        <v>20.04</v>
      </c>
      <c r="H22" s="11">
        <f t="shared" si="2"/>
        <v>103.28</v>
      </c>
      <c r="I22" s="11">
        <v>0</v>
      </c>
      <c r="J22" s="11">
        <v>0.2</v>
      </c>
      <c r="K22" s="11">
        <v>0</v>
      </c>
      <c r="L22" s="11">
        <v>1.32</v>
      </c>
      <c r="M22" s="11">
        <v>18.72</v>
      </c>
      <c r="N22" s="11">
        <v>1.28</v>
      </c>
      <c r="O22" s="11">
        <v>0</v>
      </c>
      <c r="P22" s="11">
        <v>0</v>
      </c>
      <c r="Q22" s="11">
        <v>0.12</v>
      </c>
      <c r="R22" s="11">
        <v>0.64</v>
      </c>
      <c r="S22" s="11">
        <v>0</v>
      </c>
      <c r="T22" s="11">
        <v>52.4</v>
      </c>
      <c r="U22" s="11">
        <v>8.8000000000000007</v>
      </c>
      <c r="V22" s="11">
        <v>13.2</v>
      </c>
      <c r="W22" s="11">
        <v>34</v>
      </c>
      <c r="X22" s="11">
        <v>0.8</v>
      </c>
      <c r="Y22" s="11">
        <v>0</v>
      </c>
      <c r="Z22" s="11">
        <v>0</v>
      </c>
      <c r="AA22" s="11">
        <v>0</v>
      </c>
      <c r="AB22" s="11">
        <v>0.68</v>
      </c>
      <c r="AC22" s="11">
        <v>0.06</v>
      </c>
      <c r="AD22" s="11">
        <v>0.02</v>
      </c>
      <c r="AE22" s="11">
        <v>0.64</v>
      </c>
      <c r="AF22" s="11">
        <v>1.2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127.24</v>
      </c>
      <c r="AM22" s="11">
        <v>42.2</v>
      </c>
      <c r="AN22" s="11">
        <v>25.01</v>
      </c>
      <c r="AO22" s="11">
        <v>50.03</v>
      </c>
      <c r="AP22" s="11">
        <v>18.920000000000002</v>
      </c>
      <c r="AQ22" s="11">
        <v>90.48</v>
      </c>
      <c r="AR22" s="11">
        <v>56.12</v>
      </c>
      <c r="AS22" s="11">
        <v>78.3</v>
      </c>
      <c r="AT22" s="11">
        <v>64.599999999999994</v>
      </c>
      <c r="AU22" s="11">
        <v>33.93</v>
      </c>
      <c r="AV22" s="11">
        <v>60.03</v>
      </c>
      <c r="AW22" s="11">
        <v>501.99</v>
      </c>
      <c r="AX22" s="11">
        <v>58.73</v>
      </c>
      <c r="AY22" s="11">
        <v>163.56</v>
      </c>
      <c r="AZ22" s="11">
        <v>71.12</v>
      </c>
      <c r="BA22" s="11">
        <v>47.2</v>
      </c>
      <c r="BB22" s="11">
        <v>37.409999999999997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0.03</v>
      </c>
      <c r="BJ22" s="11">
        <v>0.02</v>
      </c>
      <c r="BK22" s="11">
        <v>0.02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0.02</v>
      </c>
      <c r="BS22" s="11">
        <v>0</v>
      </c>
      <c r="BT22" s="11">
        <v>0</v>
      </c>
      <c r="BU22" s="11">
        <v>7.0000000000000007E-2</v>
      </c>
      <c r="BV22" s="11">
        <v>0</v>
      </c>
      <c r="BW22" s="11">
        <v>0</v>
      </c>
      <c r="BX22" s="11">
        <v>0</v>
      </c>
      <c r="BY22" s="11">
        <v>0</v>
      </c>
      <c r="BZ22" s="11">
        <v>9.7799999999999994</v>
      </c>
    </row>
    <row r="23" spans="1:78" s="4" customFormat="1" ht="13.8" x14ac:dyDescent="0.25">
      <c r="A23" s="11" t="str">
        <f>""</f>
        <v/>
      </c>
      <c r="B23" s="11" t="s">
        <v>92</v>
      </c>
      <c r="C23" s="13" t="str">
        <f>"20"</f>
        <v>20</v>
      </c>
      <c r="D23" s="13">
        <v>1.1299999999999999</v>
      </c>
      <c r="E23" s="13">
        <v>0.85</v>
      </c>
      <c r="F23" s="13">
        <v>0.51</v>
      </c>
      <c r="G23" s="13">
        <v>5.28</v>
      </c>
      <c r="H23" s="11">
        <f t="shared" si="2"/>
        <v>29.11</v>
      </c>
      <c r="I23" s="11">
        <v>0.74</v>
      </c>
      <c r="J23" s="11">
        <v>0.21</v>
      </c>
      <c r="K23" s="11">
        <v>0</v>
      </c>
      <c r="L23" s="11">
        <v>0.9</v>
      </c>
      <c r="M23" s="11">
        <v>13.47</v>
      </c>
      <c r="N23" s="11">
        <v>0.69</v>
      </c>
      <c r="O23" s="11">
        <v>0</v>
      </c>
      <c r="P23" s="11">
        <v>0</v>
      </c>
      <c r="Q23" s="11">
        <v>0</v>
      </c>
      <c r="R23" s="11">
        <v>0.6</v>
      </c>
      <c r="S23" s="11">
        <v>0</v>
      </c>
      <c r="T23" s="11">
        <v>28.09</v>
      </c>
      <c r="U23" s="11">
        <v>5.48</v>
      </c>
      <c r="V23" s="11">
        <v>3.52</v>
      </c>
      <c r="W23" s="11">
        <v>20.3</v>
      </c>
      <c r="X23" s="11">
        <v>0.88</v>
      </c>
      <c r="Y23" s="11">
        <v>1</v>
      </c>
      <c r="Z23" s="11">
        <v>0.32</v>
      </c>
      <c r="AA23" s="11">
        <v>1.73</v>
      </c>
      <c r="AB23" s="11">
        <v>0.84</v>
      </c>
      <c r="AC23" s="11">
        <v>0.11</v>
      </c>
      <c r="AD23" s="11">
        <v>7.0000000000000007E-2</v>
      </c>
      <c r="AE23" s="11">
        <v>0.28000000000000003</v>
      </c>
      <c r="AF23" s="11">
        <v>0.78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85.4</v>
      </c>
      <c r="AM23" s="11">
        <v>44.6</v>
      </c>
      <c r="AN23" s="11">
        <v>18.600000000000001</v>
      </c>
      <c r="AO23" s="11">
        <v>39.6</v>
      </c>
      <c r="AP23" s="11">
        <v>16</v>
      </c>
      <c r="AQ23" s="11">
        <v>74.2</v>
      </c>
      <c r="AR23" s="11">
        <v>59.4</v>
      </c>
      <c r="AS23" s="11">
        <v>58.2</v>
      </c>
      <c r="AT23" s="11">
        <v>92.8</v>
      </c>
      <c r="AU23" s="11">
        <v>24.8</v>
      </c>
      <c r="AV23" s="11">
        <v>62</v>
      </c>
      <c r="AW23" s="11">
        <v>305.8</v>
      </c>
      <c r="AX23" s="11">
        <v>0</v>
      </c>
      <c r="AY23" s="11">
        <v>105.2</v>
      </c>
      <c r="AZ23" s="11">
        <v>58.2</v>
      </c>
      <c r="BA23" s="11">
        <v>36</v>
      </c>
      <c r="BB23" s="11">
        <v>26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0.03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0.02</v>
      </c>
      <c r="BS23" s="11">
        <v>0</v>
      </c>
      <c r="BT23" s="11">
        <v>0</v>
      </c>
      <c r="BU23" s="11">
        <v>0.1</v>
      </c>
      <c r="BV23" s="11">
        <v>0.02</v>
      </c>
      <c r="BW23" s="11">
        <v>0</v>
      </c>
      <c r="BX23" s="11">
        <v>0</v>
      </c>
      <c r="BY23" s="11">
        <v>0</v>
      </c>
      <c r="BZ23" s="11">
        <v>9.4</v>
      </c>
    </row>
    <row r="24" spans="1:78" s="4" customFormat="1" ht="13.8" x14ac:dyDescent="0.25">
      <c r="A24" s="11"/>
      <c r="B24" s="11" t="s">
        <v>91</v>
      </c>
      <c r="C24" s="13" t="str">
        <f>"200"</f>
        <v>200</v>
      </c>
      <c r="D24" s="13">
        <v>1.04</v>
      </c>
      <c r="E24" s="13">
        <v>0.52</v>
      </c>
      <c r="F24" s="13">
        <v>0.03</v>
      </c>
      <c r="G24" s="13">
        <v>25.06</v>
      </c>
      <c r="H24" s="11">
        <f t="shared" si="2"/>
        <v>102.58999999999999</v>
      </c>
      <c r="I24" s="11">
        <v>0</v>
      </c>
      <c r="J24" s="11">
        <v>0.02</v>
      </c>
      <c r="K24" s="11">
        <v>0</v>
      </c>
      <c r="L24" s="11">
        <v>29.56</v>
      </c>
      <c r="M24" s="11">
        <v>0.6</v>
      </c>
      <c r="N24" s="11">
        <v>3.6</v>
      </c>
      <c r="O24" s="11">
        <v>0</v>
      </c>
      <c r="P24" s="11">
        <v>0</v>
      </c>
      <c r="Q24" s="11">
        <v>0.3</v>
      </c>
      <c r="R24" s="11">
        <v>0.82</v>
      </c>
      <c r="S24" s="11">
        <v>1</v>
      </c>
      <c r="T24" s="11">
        <v>344</v>
      </c>
      <c r="U24" s="11">
        <v>32.6</v>
      </c>
      <c r="V24" s="11">
        <v>21</v>
      </c>
      <c r="W24" s="11">
        <v>29.2</v>
      </c>
      <c r="X24" s="11">
        <v>0.7</v>
      </c>
      <c r="Y24" s="11">
        <v>0</v>
      </c>
      <c r="Z24" s="11">
        <v>700</v>
      </c>
      <c r="AA24" s="11">
        <v>116.6</v>
      </c>
      <c r="AB24" s="11">
        <v>1.1000000000000001</v>
      </c>
      <c r="AC24" s="11">
        <v>0.02</v>
      </c>
      <c r="AD24" s="11">
        <v>0.04</v>
      </c>
      <c r="AE24" s="11">
        <v>0.6</v>
      </c>
      <c r="AF24" s="11">
        <v>0.78</v>
      </c>
      <c r="AG24" s="11">
        <v>0.8</v>
      </c>
      <c r="AH24" s="11">
        <v>5.0000000000000001E-3</v>
      </c>
    </row>
    <row r="25" spans="1:78" s="4" customFormat="1" ht="13.8" x14ac:dyDescent="0.25">
      <c r="A25" s="14"/>
      <c r="B25" s="14" t="s">
        <v>85</v>
      </c>
      <c r="C25" s="15"/>
      <c r="D25" s="15">
        <v>28.88</v>
      </c>
      <c r="E25" s="15">
        <f>SUM(E18:E24)</f>
        <v>27.91</v>
      </c>
      <c r="F25" s="15">
        <f t="shared" ref="F25:H25" si="3">SUM(F18:F24)</f>
        <v>28.12</v>
      </c>
      <c r="G25" s="15">
        <f t="shared" si="3"/>
        <v>138.72999999999999</v>
      </c>
      <c r="H25" s="15">
        <f t="shared" si="3"/>
        <v>919.64</v>
      </c>
      <c r="I25" s="14">
        <v>7.5</v>
      </c>
      <c r="J25" s="14">
        <v>4.92</v>
      </c>
      <c r="K25" s="14">
        <v>0</v>
      </c>
      <c r="L25" s="14">
        <v>40.85</v>
      </c>
      <c r="M25" s="14">
        <v>58.57</v>
      </c>
      <c r="N25" s="14">
        <v>9.94</v>
      </c>
      <c r="O25" s="14">
        <v>0</v>
      </c>
      <c r="P25" s="14">
        <v>0</v>
      </c>
      <c r="Q25" s="14">
        <v>1.44</v>
      </c>
      <c r="R25" s="14">
        <v>8.58</v>
      </c>
      <c r="S25" s="14">
        <v>529.34</v>
      </c>
      <c r="T25" s="14">
        <v>1944.85</v>
      </c>
      <c r="U25" s="14">
        <v>183.88</v>
      </c>
      <c r="V25" s="14">
        <v>129.36000000000001</v>
      </c>
      <c r="W25" s="14">
        <v>430.41</v>
      </c>
      <c r="X25" s="14">
        <v>5.08</v>
      </c>
      <c r="Y25" s="14">
        <v>62.12</v>
      </c>
      <c r="Z25" s="14">
        <v>2098.2600000000002</v>
      </c>
      <c r="AA25" s="14">
        <v>472.7</v>
      </c>
      <c r="AB25" s="14">
        <v>9.11</v>
      </c>
      <c r="AC25" s="14">
        <v>0.56000000000000005</v>
      </c>
      <c r="AD25" s="14">
        <v>0.48</v>
      </c>
      <c r="AE25" s="14">
        <v>7.66</v>
      </c>
      <c r="AF25" s="14">
        <v>14.6</v>
      </c>
      <c r="AG25" s="14">
        <v>33.22</v>
      </c>
      <c r="AH25" s="14">
        <v>23.32</v>
      </c>
    </row>
    <row r="26" spans="1:78" s="4" customFormat="1" ht="13.8" x14ac:dyDescent="0.25">
      <c r="A26" s="11"/>
      <c r="B26" s="11" t="s">
        <v>86</v>
      </c>
      <c r="C26" s="13"/>
      <c r="D26" s="11"/>
      <c r="E26" s="13">
        <f>((E16+E25)*4)*100/(H16+H25)</f>
        <v>13.562586318310251</v>
      </c>
      <c r="F26" s="13">
        <f>((F16+F25)*9)*100/(H16+H25)</f>
        <v>29.797397463350354</v>
      </c>
      <c r="G26" s="13">
        <f>((G16+G25)*4)*100/(H16+H25)</f>
        <v>56.64001621833939</v>
      </c>
      <c r="H26" s="1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</row>
    <row r="27" spans="1:78" s="4" customFormat="1" ht="13.8" x14ac:dyDescent="0.25">
      <c r="C27" s="9"/>
      <c r="E27" s="9"/>
      <c r="F27" s="9"/>
      <c r="G27" s="9"/>
      <c r="H27" s="9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x14ac:dyDescent="0.3">
      <c r="B334" s="4"/>
      <c r="C334" s="9"/>
      <c r="D334" s="4"/>
      <c r="E334" s="9"/>
      <c r="F334" s="9"/>
      <c r="G334" s="9"/>
      <c r="H334" s="9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2:34" x14ac:dyDescent="0.3">
      <c r="C335" s="8"/>
      <c r="E335" s="8"/>
      <c r="F335" s="8"/>
      <c r="G335" s="8"/>
      <c r="H335" s="8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</sheetData>
  <mergeCells count="11">
    <mergeCell ref="A7:A8"/>
    <mergeCell ref="B7:B8"/>
    <mergeCell ref="C7:C8"/>
    <mergeCell ref="D7:D8"/>
    <mergeCell ref="B1:Y1"/>
    <mergeCell ref="C3:H3"/>
    <mergeCell ref="CA10:CA11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2018-05-18T12:49:41Z</cp:lastPrinted>
  <dcterms:created xsi:type="dcterms:W3CDTF">2002-09-22T07:35:02Z</dcterms:created>
  <dcterms:modified xsi:type="dcterms:W3CDTF">2025-05-13T06:49:09Z</dcterms:modified>
</cp:coreProperties>
</file>